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69\■新型コロナウイルス対策本部用\☆彡新型コロナウイルス感染症対策部会　班別フォルダ☆彡\01-03_経理班\05_補助金・交付金\02_緊急包括支援交付金\77_令和３年度県要綱\01　要綱本体\03　ワクチン接種関係\02　0727,0816国要綱反映\"/>
    </mc:Choice>
  </mc:AlternateContent>
  <bookViews>
    <workbookView xWindow="0" yWindow="0" windowWidth="28800" windowHeight="11820" tabRatio="861" firstSheet="1" activeTab="17"/>
  </bookViews>
  <sheets>
    <sheet name="お読みください" sheetId="87" r:id="rId1"/>
    <sheet name="別紙５" sheetId="47" r:id="rId2"/>
    <sheet name="別紙６" sheetId="48" r:id="rId3"/>
    <sheet name="別紙６(1)" sheetId="49" r:id="rId4"/>
    <sheet name="別紙６(2)" sheetId="50" r:id="rId5"/>
    <sheet name="別紙６(3)" sheetId="52" r:id="rId6"/>
    <sheet name="別紙６(4)" sheetId="54" r:id="rId7"/>
    <sheet name="別紙６(5)" sheetId="56" r:id="rId8"/>
    <sheet name="別紙６(6)" sheetId="57" r:id="rId9"/>
    <sheet name="別紙６(7)" sheetId="58" r:id="rId10"/>
    <sheet name="別紙６(8)" sheetId="63" r:id="rId11"/>
    <sheet name="別紙６(９)" sheetId="64" r:id="rId12"/>
    <sheet name="別紙６(10)" sheetId="65" r:id="rId13"/>
    <sheet name="別紙６(11)" sheetId="88" r:id="rId14"/>
    <sheet name="別紙６(12)" sheetId="67" r:id="rId15"/>
    <sheet name="別紙６(13)" sheetId="62" r:id="rId16"/>
    <sheet name="別紙６(14)" sheetId="93" r:id="rId17"/>
    <sheet name="別紙６(15)" sheetId="94" r:id="rId18"/>
  </sheets>
  <definedNames>
    <definedName name="_xlnm._FilterDatabase" localSheetId="1" hidden="1">別紙５!$A$8:$F$24</definedName>
    <definedName name="_xlnm.Print_Area" localSheetId="0">お読みください!$A$1:$B$30</definedName>
    <definedName name="_xlnm.Print_Area" localSheetId="1">別紙５!$A$1:$F$24</definedName>
    <definedName name="_xlnm.Print_Area" localSheetId="12">'別紙６(10)'!$A$1:$K$13</definedName>
    <definedName name="_xlnm.Print_Area" localSheetId="13">'別紙６(11)'!$A$1:$F$7</definedName>
    <definedName name="_xlnm.Print_Area" localSheetId="14">'別紙６(12)'!$A$1:$K$17</definedName>
    <definedName name="_xlnm.Print_Area" localSheetId="15">'別紙６(13)'!$A$1:$L$22</definedName>
    <definedName name="_xlnm.Print_Area" localSheetId="16">'別紙６(14)'!$A$1:$J$47</definedName>
    <definedName name="_xlnm.Print_Area" localSheetId="17">'別紙６(15)'!$A$1:$J$28</definedName>
    <definedName name="_xlnm.Print_Area" localSheetId="6">'別紙６(4)'!$A$1:$K$19</definedName>
    <definedName name="_xlnm.Print_Area" localSheetId="11">'別紙６(９)'!$A$1:$K$11</definedName>
    <definedName name="_xlnm.Print_Titles" localSheetId="1">別紙５!$8:$8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64" l="1"/>
  <c r="I8" i="64"/>
  <c r="I7" i="64"/>
  <c r="I6" i="64"/>
  <c r="I5" i="64"/>
  <c r="I11" i="64"/>
  <c r="H10" i="64"/>
  <c r="H9" i="64"/>
  <c r="H8" i="64"/>
  <c r="H7" i="64"/>
  <c r="H6" i="64"/>
  <c r="H5" i="64"/>
  <c r="F9" i="64"/>
  <c r="F8" i="64"/>
  <c r="F7" i="64"/>
  <c r="F6" i="64"/>
  <c r="F5" i="64"/>
  <c r="H17" i="63"/>
  <c r="G17" i="63"/>
  <c r="H16" i="63"/>
  <c r="H15" i="63"/>
  <c r="H14" i="63"/>
  <c r="H13" i="63"/>
  <c r="H12" i="63"/>
  <c r="H11" i="63"/>
  <c r="H10" i="63"/>
  <c r="H9" i="63"/>
  <c r="H8" i="63"/>
  <c r="H7" i="63"/>
  <c r="H6" i="63"/>
  <c r="G16" i="63"/>
  <c r="G15" i="63"/>
  <c r="G14" i="63"/>
  <c r="G13" i="63"/>
  <c r="G12" i="63"/>
  <c r="G11" i="63"/>
  <c r="G10" i="63"/>
  <c r="G9" i="63"/>
  <c r="G8" i="63"/>
  <c r="G7" i="63"/>
  <c r="G6" i="63"/>
  <c r="E16" i="63"/>
  <c r="E15" i="63"/>
  <c r="E14" i="63"/>
  <c r="E13" i="63"/>
  <c r="E12" i="63"/>
  <c r="E11" i="63"/>
  <c r="E10" i="63"/>
  <c r="E9" i="63"/>
  <c r="E8" i="63"/>
  <c r="E7" i="63"/>
  <c r="E6" i="63"/>
  <c r="I12" i="58"/>
  <c r="H11" i="58"/>
  <c r="H10" i="58"/>
  <c r="H9" i="58"/>
  <c r="H8" i="58"/>
  <c r="H7" i="58"/>
  <c r="H6" i="58"/>
  <c r="H5" i="58"/>
  <c r="F10" i="58"/>
  <c r="F9" i="58"/>
  <c r="F8" i="58"/>
  <c r="F7" i="58"/>
  <c r="F6" i="58"/>
  <c r="F5" i="58"/>
  <c r="I10" i="58"/>
  <c r="I9" i="58"/>
  <c r="I6" i="58"/>
  <c r="I5" i="58"/>
  <c r="I8" i="58" l="1"/>
  <c r="I7" i="58"/>
  <c r="F22" i="48"/>
  <c r="C22" i="48"/>
  <c r="I28" i="94"/>
  <c r="I27" i="94"/>
  <c r="D28" i="94"/>
  <c r="H9" i="94"/>
  <c r="D23" i="48" l="1"/>
  <c r="G6" i="94"/>
  <c r="G8" i="94"/>
  <c r="H7" i="94"/>
  <c r="G7" i="94"/>
  <c r="E7" i="94"/>
  <c r="E6" i="94"/>
  <c r="H6" i="94" s="1"/>
  <c r="H23" i="48"/>
  <c r="I22" i="48"/>
  <c r="E22" i="48" l="1"/>
  <c r="G22" i="48" s="1"/>
  <c r="H8" i="94"/>
  <c r="D5" i="65"/>
  <c r="I7" i="65"/>
  <c r="I6" i="65"/>
  <c r="F6" i="65"/>
  <c r="H6" i="65" s="1"/>
  <c r="D6" i="65"/>
  <c r="F5" i="65"/>
  <c r="H5" i="65" s="1"/>
  <c r="H12" i="65" s="1"/>
  <c r="I5" i="65" l="1"/>
  <c r="I13" i="65" s="1"/>
  <c r="G44" i="93" l="1"/>
  <c r="H44" i="93" s="1"/>
  <c r="G23" i="93"/>
  <c r="J10" i="62"/>
  <c r="H16" i="52"/>
  <c r="H15" i="52"/>
  <c r="G46" i="93" l="1"/>
  <c r="C21" i="48" s="1"/>
  <c r="H23" i="93"/>
  <c r="H47" i="93" s="1"/>
  <c r="F21" i="48" s="1"/>
  <c r="I21" i="48" l="1"/>
  <c r="I20" i="48"/>
  <c r="I19" i="48"/>
  <c r="I18" i="48"/>
  <c r="I17" i="48"/>
  <c r="I16" i="48"/>
  <c r="I15" i="48"/>
  <c r="I14" i="48"/>
  <c r="I13" i="48"/>
  <c r="I12" i="48"/>
  <c r="I11" i="48"/>
  <c r="I10" i="48"/>
  <c r="I9" i="48"/>
  <c r="I8" i="48"/>
  <c r="I23" i="48" l="1"/>
  <c r="G31" i="50"/>
  <c r="D24" i="49"/>
  <c r="I12" i="67" l="1"/>
  <c r="I13" i="67"/>
  <c r="I14" i="67"/>
  <c r="I15" i="67"/>
  <c r="G34" i="63" l="1"/>
  <c r="E21" i="48" l="1"/>
  <c r="G21" i="48" s="1"/>
  <c r="E22" i="47" s="1"/>
  <c r="D22" i="47" l="1"/>
  <c r="F24" i="49" l="1"/>
  <c r="D7" i="88" l="1"/>
  <c r="F18" i="48" l="1"/>
  <c r="C18" i="48"/>
  <c r="D19" i="47" s="1"/>
  <c r="G36" i="63" l="1"/>
  <c r="C15" i="48" s="1"/>
  <c r="D16" i="47" s="1"/>
  <c r="C16" i="48"/>
  <c r="D17" i="47" s="1"/>
  <c r="G44" i="50"/>
  <c r="H7" i="50"/>
  <c r="G8" i="50"/>
  <c r="G9" i="50"/>
  <c r="G6" i="50"/>
  <c r="F6" i="67" l="1"/>
  <c r="F7" i="67"/>
  <c r="F8" i="67"/>
  <c r="F9" i="67"/>
  <c r="F10" i="67"/>
  <c r="F11" i="67"/>
  <c r="F5" i="67"/>
  <c r="F7" i="65"/>
  <c r="G17" i="62"/>
  <c r="G18" i="62"/>
  <c r="G16" i="62"/>
  <c r="G14" i="62"/>
  <c r="G13" i="62"/>
  <c r="G7" i="62"/>
  <c r="G8" i="62"/>
  <c r="G9" i="62"/>
  <c r="G6" i="62"/>
  <c r="F6" i="54"/>
  <c r="F7" i="54"/>
  <c r="F8" i="54"/>
  <c r="F5" i="54"/>
  <c r="F6" i="52"/>
  <c r="F7" i="52"/>
  <c r="H7" i="52" s="1"/>
  <c r="F8" i="52"/>
  <c r="F9" i="52"/>
  <c r="H9" i="52" s="1"/>
  <c r="H11" i="52"/>
  <c r="H12" i="52"/>
  <c r="F5" i="52"/>
  <c r="H5" i="52"/>
  <c r="H6" i="52"/>
  <c r="H8" i="52"/>
  <c r="H10" i="52"/>
  <c r="D18" i="62" l="1"/>
  <c r="D17" i="62"/>
  <c r="D16" i="62"/>
  <c r="D14" i="62"/>
  <c r="D13" i="62"/>
  <c r="D9" i="62"/>
  <c r="D8" i="62"/>
  <c r="D7" i="62"/>
  <c r="D6" i="62"/>
  <c r="D15" i="67"/>
  <c r="D14" i="67"/>
  <c r="D13" i="67"/>
  <c r="D12" i="67"/>
  <c r="D11" i="67"/>
  <c r="D10" i="67"/>
  <c r="D9" i="67"/>
  <c r="D8" i="67"/>
  <c r="D7" i="67"/>
  <c r="D6" i="67"/>
  <c r="D5" i="67"/>
  <c r="D10" i="52"/>
  <c r="D9" i="52"/>
  <c r="D8" i="52"/>
  <c r="D7" i="52"/>
  <c r="D6" i="52"/>
  <c r="D5" i="52"/>
  <c r="D8" i="54"/>
  <c r="D7" i="54"/>
  <c r="D6" i="54"/>
  <c r="D5" i="54"/>
  <c r="G10" i="50" l="1"/>
  <c r="G33" i="50" s="1"/>
  <c r="G46" i="50" s="1"/>
  <c r="I19" i="62" l="1"/>
  <c r="J19" i="62" s="1"/>
  <c r="I20" i="62"/>
  <c r="J20" i="62" s="1"/>
  <c r="I18" i="62"/>
  <c r="I17" i="62"/>
  <c r="J17" i="62" s="1"/>
  <c r="H6" i="67"/>
  <c r="I6" i="67" s="1"/>
  <c r="H7" i="67"/>
  <c r="I7" i="67" s="1"/>
  <c r="H8" i="67"/>
  <c r="I8" i="67"/>
  <c r="H9" i="67"/>
  <c r="H10" i="67"/>
  <c r="I10" i="67"/>
  <c r="H11" i="67"/>
  <c r="H12" i="67"/>
  <c r="H13" i="67"/>
  <c r="H14" i="67"/>
  <c r="H15" i="67"/>
  <c r="I9" i="67"/>
  <c r="I11" i="67"/>
  <c r="H9" i="65"/>
  <c r="I9" i="65" s="1"/>
  <c r="H10" i="65"/>
  <c r="I10" i="65" s="1"/>
  <c r="H7" i="65"/>
  <c r="H8" i="65"/>
  <c r="I8" i="65" s="1"/>
  <c r="H11" i="65"/>
  <c r="I11" i="65" s="1"/>
  <c r="H6" i="54"/>
  <c r="H7" i="54"/>
  <c r="H8" i="54"/>
  <c r="H9" i="54"/>
  <c r="H10" i="54"/>
  <c r="H11" i="54"/>
  <c r="H12" i="54"/>
  <c r="H13" i="54"/>
  <c r="H14" i="54"/>
  <c r="H15" i="54"/>
  <c r="H16" i="54"/>
  <c r="H17" i="54"/>
  <c r="H5" i="54"/>
  <c r="H34" i="63"/>
  <c r="H37" i="63" s="1"/>
  <c r="F15" i="48" s="1"/>
  <c r="I7" i="62"/>
  <c r="I8" i="62"/>
  <c r="I9" i="62"/>
  <c r="I10" i="62"/>
  <c r="I11" i="62"/>
  <c r="I12" i="62"/>
  <c r="I13" i="62"/>
  <c r="I15" i="62"/>
  <c r="J15" i="62" s="1"/>
  <c r="I16" i="62"/>
  <c r="J16" i="62" s="1"/>
  <c r="I6" i="62"/>
  <c r="H44" i="50"/>
  <c r="H31" i="50"/>
  <c r="E24" i="49"/>
  <c r="I17" i="67" l="1"/>
  <c r="J18" i="62"/>
  <c r="J22" i="62" s="1"/>
  <c r="F20" i="48" s="1"/>
  <c r="G20" i="48" s="1"/>
  <c r="E21" i="47" s="1"/>
  <c r="I21" i="62"/>
  <c r="C20" i="48" s="1"/>
  <c r="E20" i="48" s="1"/>
  <c r="H18" i="54"/>
  <c r="C11" i="48" s="1"/>
  <c r="E11" i="48" l="1"/>
  <c r="D12" i="47"/>
  <c r="D21" i="47"/>
  <c r="D26" i="57" l="1"/>
  <c r="C14" i="48" l="1"/>
  <c r="F13" i="48"/>
  <c r="C13" i="48"/>
  <c r="D14" i="47" s="1"/>
  <c r="D15" i="47" l="1"/>
  <c r="C23" i="48"/>
  <c r="E13" i="48"/>
  <c r="G13" i="48" s="1"/>
  <c r="E14" i="47" s="1"/>
  <c r="E14" i="48"/>
  <c r="H5" i="67"/>
  <c r="I14" i="62"/>
  <c r="E5" i="56"/>
  <c r="E6" i="56"/>
  <c r="E7" i="56"/>
  <c r="E8" i="56"/>
  <c r="E9" i="56"/>
  <c r="E10" i="56"/>
  <c r="E11" i="56"/>
  <c r="E12" i="56"/>
  <c r="E13" i="56"/>
  <c r="E14" i="56"/>
  <c r="I7" i="54"/>
  <c r="I5" i="52"/>
  <c r="H13" i="52"/>
  <c r="H14" i="52"/>
  <c r="H17" i="52"/>
  <c r="H18" i="52"/>
  <c r="H19" i="52"/>
  <c r="E6" i="50"/>
  <c r="H6" i="50" s="1"/>
  <c r="E8" i="50"/>
  <c r="H8" i="50" s="1"/>
  <c r="E9" i="50"/>
  <c r="H9" i="50" s="1"/>
  <c r="J14" i="62" l="1"/>
  <c r="F16" i="48"/>
  <c r="I7" i="52"/>
  <c r="I9" i="52"/>
  <c r="H16" i="67"/>
  <c r="C19" i="48" s="1"/>
  <c r="I6" i="52"/>
  <c r="I10" i="52"/>
  <c r="I8" i="52"/>
  <c r="I6" i="54"/>
  <c r="H20" i="52"/>
  <c r="I13" i="52"/>
  <c r="F8" i="48"/>
  <c r="C8" i="48"/>
  <c r="I5" i="67"/>
  <c r="J8" i="62"/>
  <c r="J6" i="62"/>
  <c r="J7" i="62"/>
  <c r="J13" i="62"/>
  <c r="J9" i="62"/>
  <c r="E15" i="56"/>
  <c r="I5" i="54"/>
  <c r="I9" i="54"/>
  <c r="I8" i="54"/>
  <c r="D20" i="47" l="1"/>
  <c r="E19" i="48"/>
  <c r="F14" i="48"/>
  <c r="E16" i="48"/>
  <c r="G16" i="48" s="1"/>
  <c r="E17" i="47" s="1"/>
  <c r="I19" i="54"/>
  <c r="C17" i="48"/>
  <c r="E15" i="48"/>
  <c r="E23" i="48" s="1"/>
  <c r="E8" i="48"/>
  <c r="D9" i="47"/>
  <c r="C10" i="48"/>
  <c r="I21" i="52"/>
  <c r="C12" i="48"/>
  <c r="F12" i="48"/>
  <c r="F19" i="48"/>
  <c r="G14" i="48" l="1"/>
  <c r="F23" i="48"/>
  <c r="G8" i="48"/>
  <c r="E9" i="47" s="1"/>
  <c r="E12" i="48"/>
  <c r="D13" i="47"/>
  <c r="E10" i="48"/>
  <c r="D11" i="47"/>
  <c r="E17" i="48"/>
  <c r="D18" i="47"/>
  <c r="G19" i="48"/>
  <c r="E20" i="47" s="1"/>
  <c r="F17" i="48"/>
  <c r="G15" i="48"/>
  <c r="E16" i="47" s="1"/>
  <c r="F11" i="48"/>
  <c r="G11" i="48" s="1"/>
  <c r="E12" i="47" s="1"/>
  <c r="F10" i="48"/>
  <c r="G10" i="48" s="1"/>
  <c r="E11" i="47" s="1"/>
  <c r="E18" i="48"/>
  <c r="G12" i="48"/>
  <c r="E13" i="47" s="1"/>
  <c r="E15" i="47" l="1"/>
  <c r="G23" i="48"/>
  <c r="G17" i="48"/>
  <c r="E18" i="47" s="1"/>
  <c r="C9" i="48"/>
  <c r="D23" i="47" s="1"/>
  <c r="D10" i="47" l="1"/>
  <c r="D24" i="47" s="1"/>
  <c r="E9" i="48"/>
  <c r="G18" i="48" l="1"/>
  <c r="E19" i="47" s="1"/>
  <c r="H10" i="50" l="1"/>
  <c r="H33" i="50" s="1"/>
  <c r="H47" i="50" l="1"/>
  <c r="F9" i="48" l="1"/>
  <c r="G9" i="48" l="1"/>
  <c r="E10" i="47" s="1"/>
  <c r="E23" i="47" l="1"/>
  <c r="E24" i="47" s="1"/>
</calcChain>
</file>

<file path=xl/comments1.xml><?xml version="1.0" encoding="utf-8"?>
<comments xmlns="http://schemas.openxmlformats.org/spreadsheetml/2006/main">
  <authors>
    <author>user</author>
  </authors>
  <commentList>
    <comment ref="D5" authorId="0" shapeId="0">
      <text>
        <r>
          <rPr>
            <sz val="12"/>
            <color indexed="81"/>
            <rFont val="ＭＳ Ｐゴシック"/>
            <family val="3"/>
            <charset val="128"/>
          </rPr>
          <t>１施設当たり905,000円
（１より大きい数字を入れても、
905,000円と表示されます）</t>
        </r>
      </text>
    </comment>
  </commentList>
</comments>
</file>

<file path=xl/comments2.xml><?xml version="1.0" encoding="utf-8"?>
<comments xmlns="http://schemas.openxmlformats.org/spreadsheetml/2006/main">
  <authors>
    <author>user</author>
  </authors>
  <commentList>
    <comment ref="B5" authorId="0" shapeId="0">
      <text>
        <r>
          <rPr>
            <sz val="9"/>
            <color indexed="81"/>
            <rFont val="ＭＳ Ｐゴシック"/>
            <family val="3"/>
            <charset val="128"/>
          </rPr>
          <t>1施設当たりの上限は２台
（但し薬局については１台）</t>
        </r>
      </text>
    </comment>
  </commentList>
</comments>
</file>

<file path=xl/sharedStrings.xml><?xml version="1.0" encoding="utf-8"?>
<sst xmlns="http://schemas.openxmlformats.org/spreadsheetml/2006/main" count="628" uniqueCount="264">
  <si>
    <t>数量</t>
    <rPh sb="0" eb="2">
      <t>スウリョウ</t>
    </rPh>
    <phoneticPr fontId="2"/>
  </si>
  <si>
    <t>品目</t>
    <rPh sb="0" eb="2">
      <t>ヒンモク</t>
    </rPh>
    <phoneticPr fontId="2"/>
  </si>
  <si>
    <t>基準額</t>
    <rPh sb="0" eb="2">
      <t>キジュン</t>
    </rPh>
    <rPh sb="2" eb="3">
      <t>ガク</t>
    </rPh>
    <phoneticPr fontId="2"/>
  </si>
  <si>
    <t>員数</t>
    <rPh sb="0" eb="2">
      <t>インスウ</t>
    </rPh>
    <phoneticPr fontId="2"/>
  </si>
  <si>
    <t>規格</t>
    <rPh sb="0" eb="2">
      <t>キカク</t>
    </rPh>
    <phoneticPr fontId="2"/>
  </si>
  <si>
    <t>新設・増設に伴う初度設備</t>
    <rPh sb="0" eb="2">
      <t>シンセツ</t>
    </rPh>
    <rPh sb="3" eb="5">
      <t>ゾウセツ</t>
    </rPh>
    <rPh sb="6" eb="7">
      <t>トモナ</t>
    </rPh>
    <rPh sb="8" eb="10">
      <t>ショド</t>
    </rPh>
    <rPh sb="10" eb="12">
      <t>セツビ</t>
    </rPh>
    <phoneticPr fontId="2"/>
  </si>
  <si>
    <t>人工呼吸器及び付帯する備品</t>
    <rPh sb="0" eb="5">
      <t>ジンコウコキュウキ</t>
    </rPh>
    <rPh sb="5" eb="6">
      <t>オヨ</t>
    </rPh>
    <rPh sb="7" eb="9">
      <t>フタイ</t>
    </rPh>
    <rPh sb="11" eb="13">
      <t>ビヒン</t>
    </rPh>
    <phoneticPr fontId="2"/>
  </si>
  <si>
    <t>個人防護具</t>
    <rPh sb="0" eb="2">
      <t>コジン</t>
    </rPh>
    <rPh sb="2" eb="4">
      <t>ボウゴ</t>
    </rPh>
    <rPh sb="4" eb="5">
      <t>グ</t>
    </rPh>
    <phoneticPr fontId="2"/>
  </si>
  <si>
    <t>簡易陰圧装置</t>
    <rPh sb="0" eb="2">
      <t>カンイ</t>
    </rPh>
    <rPh sb="2" eb="4">
      <t>インアツ</t>
    </rPh>
    <rPh sb="4" eb="6">
      <t>ソウチ</t>
    </rPh>
    <phoneticPr fontId="2"/>
  </si>
  <si>
    <t>簡易ベッド</t>
    <rPh sb="0" eb="2">
      <t>カンイ</t>
    </rPh>
    <phoneticPr fontId="2"/>
  </si>
  <si>
    <t>簡易病室及び付帯する備品</t>
    <rPh sb="0" eb="2">
      <t>カンイ</t>
    </rPh>
    <rPh sb="2" eb="4">
      <t>ビョウシツ</t>
    </rPh>
    <rPh sb="4" eb="5">
      <t>オヨ</t>
    </rPh>
    <rPh sb="6" eb="8">
      <t>フタイ</t>
    </rPh>
    <rPh sb="10" eb="12">
      <t>ビヒン</t>
    </rPh>
    <phoneticPr fontId="2"/>
  </si>
  <si>
    <t>備考</t>
    <rPh sb="0" eb="2">
      <t>ビコウ</t>
    </rPh>
    <phoneticPr fontId="2"/>
  </si>
  <si>
    <t>個人防護具</t>
    <rPh sb="0" eb="5">
      <t>コジンボウゴグ</t>
    </rPh>
    <phoneticPr fontId="2"/>
  </si>
  <si>
    <t>簡易診療室及び付帯する備品</t>
    <rPh sb="0" eb="2">
      <t>カンイ</t>
    </rPh>
    <rPh sb="2" eb="4">
      <t>シンリョウ</t>
    </rPh>
    <rPh sb="4" eb="5">
      <t>シツ</t>
    </rPh>
    <rPh sb="5" eb="6">
      <t>オヨ</t>
    </rPh>
    <rPh sb="7" eb="9">
      <t>フタイ</t>
    </rPh>
    <rPh sb="11" eb="13">
      <t>ビヒン</t>
    </rPh>
    <phoneticPr fontId="2"/>
  </si>
  <si>
    <t>次世代シークエンサー</t>
    <rPh sb="0" eb="3">
      <t>ジセダイ</t>
    </rPh>
    <phoneticPr fontId="2"/>
  </si>
  <si>
    <t>等温遺伝子増幅装置</t>
    <rPh sb="0" eb="5">
      <t>トウオンイデンシ</t>
    </rPh>
    <rPh sb="5" eb="9">
      <t>ゾウフクソウチ</t>
    </rPh>
    <phoneticPr fontId="2"/>
  </si>
  <si>
    <t>対象経費</t>
    <rPh sb="0" eb="4">
      <t>タイショウケイヒ</t>
    </rPh>
    <phoneticPr fontId="2"/>
  </si>
  <si>
    <t>１食</t>
    <rPh sb="1" eb="2">
      <t>ショク</t>
    </rPh>
    <phoneticPr fontId="2"/>
  </si>
  <si>
    <t>１日</t>
    <rPh sb="1" eb="2">
      <t>ニチ</t>
    </rPh>
    <phoneticPr fontId="2"/>
  </si>
  <si>
    <t>事業区分</t>
    <rPh sb="0" eb="2">
      <t>ジギョウ</t>
    </rPh>
    <rPh sb="2" eb="4">
      <t>クブン</t>
    </rPh>
    <phoneticPr fontId="4"/>
  </si>
  <si>
    <t>公費補助額</t>
    <rPh sb="0" eb="2">
      <t>コウヒ</t>
    </rPh>
    <phoneticPr fontId="4"/>
  </si>
  <si>
    <t>積算内訳</t>
    <rPh sb="0" eb="2">
      <t>セキサン</t>
    </rPh>
    <rPh sb="2" eb="4">
      <t>ウチワケ</t>
    </rPh>
    <phoneticPr fontId="2"/>
  </si>
  <si>
    <t>医師</t>
    <rPh sb="0" eb="2">
      <t>イシ</t>
    </rPh>
    <phoneticPr fontId="2"/>
  </si>
  <si>
    <t>選定額</t>
    <rPh sb="0" eb="3">
      <t>センテイガク</t>
    </rPh>
    <phoneticPr fontId="4"/>
  </si>
  <si>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2"/>
  </si>
  <si>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2"/>
  </si>
  <si>
    <t>感染症検査機関等設備整備事業</t>
    <rPh sb="0" eb="3">
      <t>カンセンショウ</t>
    </rPh>
    <rPh sb="3" eb="12">
      <t>ケンサキカントウセツビセイビ</t>
    </rPh>
    <rPh sb="12" eb="14">
      <t>ジギョウ</t>
    </rPh>
    <phoneticPr fontId="2"/>
  </si>
  <si>
    <t>会議費</t>
    <rPh sb="0" eb="3">
      <t>カイギヒ</t>
    </rPh>
    <phoneticPr fontId="2"/>
  </si>
  <si>
    <t>旅費</t>
    <rPh sb="0" eb="2">
      <t>リョヒ</t>
    </rPh>
    <phoneticPr fontId="2"/>
  </si>
  <si>
    <t>需用費</t>
    <rPh sb="0" eb="3">
      <t>ジュヨウヒ</t>
    </rPh>
    <phoneticPr fontId="2"/>
  </si>
  <si>
    <t>消耗品費</t>
    <rPh sb="0" eb="3">
      <t>ショウモウヒン</t>
    </rPh>
    <rPh sb="3" eb="4">
      <t>ヒ</t>
    </rPh>
    <phoneticPr fontId="2"/>
  </si>
  <si>
    <t>印刷製本費</t>
    <rPh sb="0" eb="2">
      <t>インサツ</t>
    </rPh>
    <rPh sb="2" eb="4">
      <t>セイホン</t>
    </rPh>
    <rPh sb="4" eb="5">
      <t>ヒ</t>
    </rPh>
    <phoneticPr fontId="2"/>
  </si>
  <si>
    <t>材料費</t>
    <rPh sb="0" eb="3">
      <t>ザイリョウヒ</t>
    </rPh>
    <phoneticPr fontId="2"/>
  </si>
  <si>
    <t>光熱水費</t>
    <rPh sb="0" eb="4">
      <t>コウネツスイヒ</t>
    </rPh>
    <phoneticPr fontId="2"/>
  </si>
  <si>
    <t>燃料費</t>
    <rPh sb="0" eb="3">
      <t>ネンリョウヒ</t>
    </rPh>
    <phoneticPr fontId="2"/>
  </si>
  <si>
    <t>修繕料</t>
    <rPh sb="0" eb="2">
      <t>シュウゼン</t>
    </rPh>
    <rPh sb="2" eb="3">
      <t>リョウ</t>
    </rPh>
    <phoneticPr fontId="2"/>
  </si>
  <si>
    <t>役務費</t>
    <rPh sb="0" eb="3">
      <t>エキムヒ</t>
    </rPh>
    <phoneticPr fontId="2"/>
  </si>
  <si>
    <t>通信運搬費</t>
    <rPh sb="0" eb="2">
      <t>ツウシン</t>
    </rPh>
    <rPh sb="2" eb="4">
      <t>ウンパン</t>
    </rPh>
    <rPh sb="4" eb="5">
      <t>ヒ</t>
    </rPh>
    <phoneticPr fontId="2"/>
  </si>
  <si>
    <t>手数料</t>
    <rPh sb="0" eb="3">
      <t>テスウリョウ</t>
    </rPh>
    <phoneticPr fontId="2"/>
  </si>
  <si>
    <t>保険料</t>
    <rPh sb="0" eb="3">
      <t>ホケンリョウ</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</si>
  <si>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</si>
  <si>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</si>
  <si>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</si>
  <si>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補助及び交付金</t>
    <rPh sb="0" eb="2">
      <t>ホジョ</t>
    </rPh>
    <rPh sb="2" eb="3">
      <t>オヨ</t>
    </rPh>
    <rPh sb="4" eb="7">
      <t>コウフキン</t>
    </rPh>
    <phoneticPr fontId="2"/>
  </si>
  <si>
    <t>食　費</t>
    <rPh sb="0" eb="1">
      <t>ショク</t>
    </rPh>
    <rPh sb="2" eb="3">
      <t>ヒ</t>
    </rPh>
    <phoneticPr fontId="2"/>
  </si>
  <si>
    <t>対象経費</t>
    <rPh sb="0" eb="2">
      <t>タイショウ</t>
    </rPh>
    <rPh sb="2" eb="4">
      <t>ケイヒ</t>
    </rPh>
    <phoneticPr fontId="2"/>
  </si>
  <si>
    <t>従事者数</t>
    <rPh sb="0" eb="3">
      <t>ジュウジシャ</t>
    </rPh>
    <rPh sb="3" eb="4">
      <t>スウ</t>
    </rPh>
    <phoneticPr fontId="2"/>
  </si>
  <si>
    <t>延べ時間数</t>
    <rPh sb="0" eb="1">
      <t>ノ</t>
    </rPh>
    <rPh sb="2" eb="4">
      <t>ジカン</t>
    </rPh>
    <rPh sb="4" eb="5">
      <t>スウ</t>
    </rPh>
    <phoneticPr fontId="2"/>
  </si>
  <si>
    <t>医師以外の医療従事者</t>
    <rPh sb="0" eb="2">
      <t>イシ</t>
    </rPh>
    <rPh sb="2" eb="4">
      <t>イガイ</t>
    </rPh>
    <rPh sb="5" eb="7">
      <t>イリョウ</t>
    </rPh>
    <rPh sb="7" eb="10">
      <t>ジュウジシャ</t>
    </rPh>
    <phoneticPr fontId="2"/>
  </si>
  <si>
    <t>新型コロナウイルス感染症患者等入院医療機関設備整備事業</t>
    <rPh sb="0" eb="2">
      <t>シンガタ</t>
    </rPh>
    <rPh sb="9" eb="12">
      <t>カンセンショウ</t>
    </rPh>
    <rPh sb="12" eb="14">
      <t>カンジャ</t>
    </rPh>
    <rPh sb="14" eb="15">
      <t>トウ</t>
    </rPh>
    <rPh sb="15" eb="21">
      <t>ニュウインイリョウキカン</t>
    </rPh>
    <rPh sb="21" eb="23">
      <t>セツビ</t>
    </rPh>
    <rPh sb="23" eb="25">
      <t>セイビ</t>
    </rPh>
    <rPh sb="25" eb="27">
      <t>ジギョウ</t>
    </rPh>
    <phoneticPr fontId="2"/>
  </si>
  <si>
    <t>新型コロナウイルス重症患者を診療する医療従事者派遣体制の確保事業</t>
    <rPh sb="9" eb="13">
      <t>ジュウショウカンジャ</t>
    </rPh>
    <rPh sb="14" eb="16">
      <t>シンリョウ</t>
    </rPh>
    <rPh sb="18" eb="20">
      <t>イリョウ</t>
    </rPh>
    <rPh sb="20" eb="23">
      <t>ジュウジシャ</t>
    </rPh>
    <rPh sb="23" eb="25">
      <t>ハケン</t>
    </rPh>
    <rPh sb="25" eb="27">
      <t>タイセイ</t>
    </rPh>
    <rPh sb="28" eb="30">
      <t>カクホ</t>
    </rPh>
    <rPh sb="30" eb="32">
      <t>ジギョウ</t>
    </rPh>
    <phoneticPr fontId="2"/>
  </si>
  <si>
    <t>有料施設等（会議室、レストラン等）</t>
    <rPh sb="0" eb="2">
      <t>ユウリョウ</t>
    </rPh>
    <rPh sb="2" eb="4">
      <t>シセツ</t>
    </rPh>
    <rPh sb="4" eb="5">
      <t>トウ</t>
    </rPh>
    <rPh sb="6" eb="9">
      <t>カイギシツ</t>
    </rPh>
    <rPh sb="15" eb="16">
      <t>トウ</t>
    </rPh>
    <phoneticPr fontId="2"/>
  </si>
  <si>
    <t>宿泊施設借上に係る室料</t>
    <rPh sb="0" eb="2">
      <t>シュクハク</t>
    </rPh>
    <rPh sb="2" eb="4">
      <t>シセツ</t>
    </rPh>
    <rPh sb="4" eb="6">
      <t>カリア</t>
    </rPh>
    <rPh sb="7" eb="8">
      <t>カカ</t>
    </rPh>
    <rPh sb="9" eb="10">
      <t>シツ</t>
    </rPh>
    <rPh sb="10" eb="11">
      <t>リョウ</t>
    </rPh>
    <phoneticPr fontId="2"/>
  </si>
  <si>
    <t>リアルタイムＰＣＲ装置</t>
    <rPh sb="9" eb="11">
      <t>ソウチ</t>
    </rPh>
    <phoneticPr fontId="2"/>
  </si>
  <si>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
  </si>
  <si>
    <t>簡易診療室及び付帯する備品</t>
    <rPh sb="0" eb="2">
      <t>カンイ</t>
    </rPh>
    <rPh sb="2" eb="5">
      <t>シンリョウシツ</t>
    </rPh>
    <rPh sb="5" eb="6">
      <t>オヨ</t>
    </rPh>
    <rPh sb="7" eb="9">
      <t>フタイ</t>
    </rPh>
    <rPh sb="11" eb="13">
      <t>ビヒン</t>
    </rPh>
    <phoneticPr fontId="2"/>
  </si>
  <si>
    <t>消毒経費</t>
    <rPh sb="0" eb="2">
      <t>ショウドク</t>
    </rPh>
    <rPh sb="2" eb="4">
      <t>ケイヒ</t>
    </rPh>
    <phoneticPr fontId="2"/>
  </si>
  <si>
    <t>疑い患者の診療に要する備品
（救急医療を担う医療機関）</t>
    <rPh sb="0" eb="1">
      <t>ウタガ</t>
    </rPh>
    <rPh sb="2" eb="4">
      <t>カンジャ</t>
    </rPh>
    <rPh sb="5" eb="7">
      <t>シンリョウ</t>
    </rPh>
    <rPh sb="8" eb="9">
      <t>ヨウ</t>
    </rPh>
    <rPh sb="11" eb="13">
      <t>ビヒン</t>
    </rPh>
    <rPh sb="15" eb="17">
      <t>キュウキュウ</t>
    </rPh>
    <rPh sb="17" eb="19">
      <t>イリョウ</t>
    </rPh>
    <rPh sb="20" eb="21">
      <t>ニナ</t>
    </rPh>
    <rPh sb="22" eb="24">
      <t>イリョウ</t>
    </rPh>
    <rPh sb="24" eb="26">
      <t>キカン</t>
    </rPh>
    <phoneticPr fontId="2"/>
  </si>
  <si>
    <t>疑い患者に使用する保育器
（周産期医療又は小児医療を担う医療機関）</t>
    <rPh sb="0" eb="1">
      <t>ウタガ</t>
    </rPh>
    <rPh sb="2" eb="4">
      <t>カンジャ</t>
    </rPh>
    <rPh sb="5" eb="7">
      <t>シヨウ</t>
    </rPh>
    <rPh sb="9" eb="12">
      <t>ホイクキ</t>
    </rPh>
    <rPh sb="14" eb="17">
      <t>シュウサンキ</t>
    </rPh>
    <rPh sb="17" eb="19">
      <t>イリョウ</t>
    </rPh>
    <rPh sb="19" eb="20">
      <t>マタ</t>
    </rPh>
    <rPh sb="21" eb="23">
      <t>ショウニ</t>
    </rPh>
    <rPh sb="23" eb="25">
      <t>イリョウ</t>
    </rPh>
    <rPh sb="26" eb="27">
      <t>ニナ</t>
    </rPh>
    <rPh sb="28" eb="30">
      <t>イリョウ</t>
    </rPh>
    <rPh sb="30" eb="32">
      <t>キカン</t>
    </rPh>
    <phoneticPr fontId="2"/>
  </si>
  <si>
    <t>①設備整備等事業</t>
    <rPh sb="1" eb="3">
      <t>セツビ</t>
    </rPh>
    <rPh sb="3" eb="5">
      <t>セイビ</t>
    </rPh>
    <rPh sb="5" eb="6">
      <t>トウ</t>
    </rPh>
    <rPh sb="6" eb="8">
      <t>ジギョウ</t>
    </rPh>
    <phoneticPr fontId="2"/>
  </si>
  <si>
    <t>事業概要</t>
    <rPh sb="0" eb="2">
      <t>ジギョウ</t>
    </rPh>
    <rPh sb="2" eb="4">
      <t>ガイヨウ</t>
    </rPh>
    <phoneticPr fontId="4"/>
  </si>
  <si>
    <t>総事業費</t>
    <rPh sb="0" eb="1">
      <t>ソウ</t>
    </rPh>
    <rPh sb="1" eb="4">
      <t>ジギョウヒ</t>
    </rPh>
    <phoneticPr fontId="4"/>
  </si>
  <si>
    <t>うち国庫交付額</t>
    <rPh sb="2" eb="4">
      <t>コッコ</t>
    </rPh>
    <rPh sb="4" eb="6">
      <t>コウフ</t>
    </rPh>
    <rPh sb="6" eb="7">
      <t>ガク</t>
    </rPh>
    <phoneticPr fontId="4"/>
  </si>
  <si>
    <t>合計</t>
    <rPh sb="0" eb="2">
      <t>ゴウケイ</t>
    </rPh>
    <phoneticPr fontId="4"/>
  </si>
  <si>
    <t>新型コロナウイルスに感染した医師等にかわり診療等を行う医師等派遣体制の確保事業</t>
    <rPh sb="0" eb="2">
      <t>シンガタ</t>
    </rPh>
    <rPh sb="10" eb="12">
      <t>カンセン</t>
    </rPh>
    <rPh sb="14" eb="16">
      <t>イシ</t>
    </rPh>
    <rPh sb="16" eb="17">
      <t>トウ</t>
    </rPh>
    <rPh sb="21" eb="23">
      <t>シンリョウ</t>
    </rPh>
    <rPh sb="23" eb="24">
      <t>トウ</t>
    </rPh>
    <rPh sb="25" eb="26">
      <t>オコナ</t>
    </rPh>
    <rPh sb="27" eb="29">
      <t>イシ</t>
    </rPh>
    <rPh sb="29" eb="30">
      <t>トウ</t>
    </rPh>
    <rPh sb="30" eb="32">
      <t>ハケン</t>
    </rPh>
    <rPh sb="32" eb="34">
      <t>タイセイ</t>
    </rPh>
    <rPh sb="35" eb="37">
      <t>カクホ</t>
    </rPh>
    <rPh sb="37" eb="39">
      <t>ジギョウ</t>
    </rPh>
    <phoneticPr fontId="2"/>
  </si>
  <si>
    <t>新型コロナウイルス感染症重点医療機関等設備整備事業</t>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2"/>
  </si>
  <si>
    <t>薬剤師</t>
    <rPh sb="0" eb="3">
      <t>ヤクザイシ</t>
    </rPh>
    <phoneticPr fontId="2"/>
  </si>
  <si>
    <t>消毒費用等</t>
    <rPh sb="0" eb="2">
      <t>ショウドク</t>
    </rPh>
    <rPh sb="2" eb="4">
      <t>ヒヨウ</t>
    </rPh>
    <rPh sb="4" eb="5">
      <t>トウ</t>
    </rPh>
    <phoneticPr fontId="2"/>
  </si>
  <si>
    <t>超音波画像診断装置</t>
    <rPh sb="0" eb="3">
      <t>チョウオンパ</t>
    </rPh>
    <rPh sb="3" eb="5">
      <t>ガゾウ</t>
    </rPh>
    <rPh sb="5" eb="7">
      <t>シンダン</t>
    </rPh>
    <rPh sb="7" eb="9">
      <t>ソウチ</t>
    </rPh>
    <phoneticPr fontId="2"/>
  </si>
  <si>
    <t>血液浄化装置</t>
    <rPh sb="0" eb="2">
      <t>ケツエキ</t>
    </rPh>
    <rPh sb="2" eb="4">
      <t>ジョウカ</t>
    </rPh>
    <rPh sb="4" eb="6">
      <t>ソウチ</t>
    </rPh>
    <phoneticPr fontId="2"/>
  </si>
  <si>
    <t>気管支鏡</t>
    <rPh sb="0" eb="2">
      <t>キカン</t>
    </rPh>
    <phoneticPr fontId="2"/>
  </si>
  <si>
    <t>ＣＴ撮影装置等
（画像診断支援プログラム含む）</t>
    <rPh sb="2" eb="4">
      <t>サツエイ</t>
    </rPh>
    <rPh sb="4" eb="6">
      <t>ソウチ</t>
    </rPh>
    <rPh sb="6" eb="7">
      <t>トウ</t>
    </rPh>
    <rPh sb="9" eb="11">
      <t>ガゾウ</t>
    </rPh>
    <rPh sb="11" eb="13">
      <t>シンダン</t>
    </rPh>
    <rPh sb="13" eb="15">
      <t>シエン</t>
    </rPh>
    <rPh sb="20" eb="21">
      <t>フク</t>
    </rPh>
    <phoneticPr fontId="2"/>
  </si>
  <si>
    <t>生体情報モニタ</t>
    <rPh sb="0" eb="2">
      <t>セイタイ</t>
    </rPh>
    <rPh sb="2" eb="4">
      <t>ジョウホウ</t>
    </rPh>
    <phoneticPr fontId="2"/>
  </si>
  <si>
    <t>分娩監視装置</t>
    <rPh sb="0" eb="2">
      <t>ブンベン</t>
    </rPh>
    <rPh sb="2" eb="4">
      <t>カンシ</t>
    </rPh>
    <rPh sb="4" eb="6">
      <t>ソウチ</t>
    </rPh>
    <phoneticPr fontId="2"/>
  </si>
  <si>
    <t>新生児モニタ</t>
    <rPh sb="0" eb="3">
      <t>シンセイジ</t>
    </rPh>
    <phoneticPr fontId="2"/>
  </si>
  <si>
    <t>①医療チーム派遣経費</t>
    <rPh sb="1" eb="3">
      <t>イリョウ</t>
    </rPh>
    <rPh sb="6" eb="8">
      <t>ハケン</t>
    </rPh>
    <rPh sb="8" eb="10">
      <t>ケイヒ</t>
    </rPh>
    <phoneticPr fontId="2"/>
  </si>
  <si>
    <t>業務調整員</t>
    <rPh sb="0" eb="2">
      <t>ギョウム</t>
    </rPh>
    <rPh sb="2" eb="4">
      <t>チョウセイ</t>
    </rPh>
    <rPh sb="4" eb="5">
      <t>イン</t>
    </rPh>
    <phoneticPr fontId="2"/>
  </si>
  <si>
    <t>②医療チーム活動費</t>
    <rPh sb="1" eb="3">
      <t>イリョウ</t>
    </rPh>
    <rPh sb="6" eb="8">
      <t>カツドウ</t>
    </rPh>
    <rPh sb="8" eb="9">
      <t>ヒ</t>
    </rPh>
    <phoneticPr fontId="2"/>
  </si>
  <si>
    <t>(F)</t>
    <phoneticPr fontId="2"/>
  </si>
  <si>
    <t>（B)</t>
    <phoneticPr fontId="4"/>
  </si>
  <si>
    <t>（A)</t>
    <phoneticPr fontId="4"/>
  </si>
  <si>
    <t>増減額</t>
    <rPh sb="0" eb="3">
      <t>ゾウゲンガク</t>
    </rPh>
    <phoneticPr fontId="2"/>
  </si>
  <si>
    <t>既交付決定額</t>
    <rPh sb="0" eb="1">
      <t>スデ</t>
    </rPh>
    <rPh sb="1" eb="6">
      <t>コウフケッテイガク</t>
    </rPh>
    <phoneticPr fontId="2"/>
  </si>
  <si>
    <t>新型コロナウイルス感染症対策事業</t>
    <phoneticPr fontId="2"/>
  </si>
  <si>
    <t>感染症対策専門家派遣等事業</t>
    <phoneticPr fontId="2"/>
  </si>
  <si>
    <t>新型コロナウイルス感染症により休業等となった医療機関等に対する継続・再開支援事業</t>
    <rPh sb="0" eb="2">
      <t>シンガタ</t>
    </rPh>
    <rPh sb="9" eb="12">
      <t>カンセンショウ</t>
    </rPh>
    <rPh sb="15" eb="17">
      <t>キュウギョウ</t>
    </rPh>
    <rPh sb="17" eb="18">
      <t>トウ</t>
    </rPh>
    <rPh sb="22" eb="24">
      <t>イリョウ</t>
    </rPh>
    <rPh sb="24" eb="26">
      <t>キカン</t>
    </rPh>
    <rPh sb="26" eb="27">
      <t>トウ</t>
    </rPh>
    <rPh sb="28" eb="29">
      <t>タイ</t>
    </rPh>
    <rPh sb="31" eb="33">
      <t>ケイゾク</t>
    </rPh>
    <rPh sb="34" eb="36">
      <t>サイカイ</t>
    </rPh>
    <rPh sb="36" eb="38">
      <t>シエン</t>
    </rPh>
    <rPh sb="38" eb="40">
      <t>ジギョウ</t>
    </rPh>
    <phoneticPr fontId="2"/>
  </si>
  <si>
    <t>小　計②</t>
    <rPh sb="0" eb="1">
      <t>ショウ</t>
    </rPh>
    <rPh sb="2" eb="3">
      <t>ケイ</t>
    </rPh>
    <phoneticPr fontId="2"/>
  </si>
  <si>
    <t>小　計①</t>
    <rPh sb="0" eb="1">
      <t>ショウ</t>
    </rPh>
    <rPh sb="2" eb="3">
      <t>ケイ</t>
    </rPh>
    <phoneticPr fontId="2"/>
  </si>
  <si>
    <t>小計①</t>
    <rPh sb="0" eb="2">
      <t>ショウケイ</t>
    </rPh>
    <phoneticPr fontId="2"/>
  </si>
  <si>
    <t>小計②</t>
    <rPh sb="0" eb="2">
      <t>ショウケイ</t>
    </rPh>
    <phoneticPr fontId="2"/>
  </si>
  <si>
    <t>令和３年度</t>
    <rPh sb="0" eb="2">
      <t>レイワ</t>
    </rPh>
    <rPh sb="3" eb="4">
      <t>ネン</t>
    </rPh>
    <rPh sb="4" eb="5">
      <t>ド</t>
    </rPh>
    <phoneticPr fontId="2"/>
  </si>
  <si>
    <t>事業者名：</t>
    <rPh sb="0" eb="3">
      <t>ジギョウシャ</t>
    </rPh>
    <rPh sb="3" eb="4">
      <t>メイ</t>
    </rPh>
    <phoneticPr fontId="2"/>
  </si>
  <si>
    <t>（C)=（A)-(B)</t>
    <phoneticPr fontId="4"/>
  </si>
  <si>
    <t>（D)</t>
    <phoneticPr fontId="2"/>
  </si>
  <si>
    <t>計</t>
    <rPh sb="0" eb="1">
      <t>ケイ</t>
    </rPh>
    <phoneticPr fontId="2"/>
  </si>
  <si>
    <t>（1）</t>
    <phoneticPr fontId="2"/>
  </si>
  <si>
    <t>（2）</t>
    <phoneticPr fontId="2"/>
  </si>
  <si>
    <t>（3）</t>
  </si>
  <si>
    <t>（4）</t>
  </si>
  <si>
    <t>（5）</t>
  </si>
  <si>
    <t>（6）</t>
  </si>
  <si>
    <t>（7）</t>
  </si>
  <si>
    <t>（8）</t>
  </si>
  <si>
    <t>（9）</t>
  </si>
  <si>
    <t>（10）</t>
  </si>
  <si>
    <t>（11）</t>
  </si>
  <si>
    <t>（12）</t>
  </si>
  <si>
    <t>（13）</t>
  </si>
  <si>
    <t>（14）</t>
  </si>
  <si>
    <t>（3）</t>
    <phoneticPr fontId="2"/>
  </si>
  <si>
    <t>延べ
借り上げ日数</t>
    <rPh sb="0" eb="1">
      <t>ノ</t>
    </rPh>
    <rPh sb="3" eb="4">
      <t>カ</t>
    </rPh>
    <rPh sb="5" eb="6">
      <t>ア</t>
    </rPh>
    <rPh sb="7" eb="9">
      <t>ニッスウ</t>
    </rPh>
    <phoneticPr fontId="2"/>
  </si>
  <si>
    <t>体外式膜型人工肺
及び付帯する備品</t>
    <rPh sb="0" eb="4">
      <t>タイガイシキマク</t>
    </rPh>
    <rPh sb="4" eb="5">
      <t>ガタ</t>
    </rPh>
    <rPh sb="5" eb="7">
      <t>ジンコウ</t>
    </rPh>
    <rPh sb="7" eb="8">
      <t>ハイ</t>
    </rPh>
    <rPh sb="9" eb="10">
      <t>オヨ</t>
    </rPh>
    <rPh sb="11" eb="13">
      <t>フタイ</t>
    </rPh>
    <rPh sb="15" eb="17">
      <t>ビヒン</t>
    </rPh>
    <phoneticPr fontId="2"/>
  </si>
  <si>
    <t>※購入額の1/2を補助</t>
    <rPh sb="1" eb="3">
      <t>コウニュウ</t>
    </rPh>
    <rPh sb="3" eb="4">
      <t>ガク</t>
    </rPh>
    <rPh sb="9" eb="11">
      <t>ホジョ</t>
    </rPh>
    <phoneticPr fontId="2"/>
  </si>
  <si>
    <t>変更申請時</t>
    <rPh sb="0" eb="2">
      <t>ヘンコウ</t>
    </rPh>
    <rPh sb="2" eb="5">
      <t>シンセイジ</t>
    </rPh>
    <phoneticPr fontId="2"/>
  </si>
  <si>
    <t>※宿泊施設借上に係る室料、有料施設等を除く</t>
    <phoneticPr fontId="2"/>
  </si>
  <si>
    <t>賃金・報酬・謝金</t>
    <rPh sb="0" eb="2">
      <t>チンギン</t>
    </rPh>
    <rPh sb="3" eb="5">
      <t>ホウシュウ</t>
    </rPh>
    <rPh sb="6" eb="8">
      <t>シャキン</t>
    </rPh>
    <phoneticPr fontId="2"/>
  </si>
  <si>
    <t>対象経費</t>
    <rPh sb="0" eb="2">
      <t>タイショウ</t>
    </rPh>
    <rPh sb="2" eb="4">
      <t>ケイヒ</t>
    </rPh>
    <phoneticPr fontId="2"/>
  </si>
  <si>
    <t>（a or b）</t>
  </si>
  <si>
    <t>円</t>
    <rPh sb="0" eb="1">
      <t>エン</t>
    </rPh>
    <phoneticPr fontId="2"/>
  </si>
  <si>
    <t>(E)=（C)or(D)</t>
    <phoneticPr fontId="4"/>
  </si>
  <si>
    <t>円</t>
    <rPh sb="0" eb="1">
      <t>エン</t>
    </rPh>
    <phoneticPr fontId="2"/>
  </si>
  <si>
    <t>（１）</t>
    <phoneticPr fontId="2"/>
  </si>
  <si>
    <t>（２）</t>
  </si>
  <si>
    <t>（３）</t>
  </si>
  <si>
    <t>（４）</t>
  </si>
  <si>
    <t>（５）</t>
  </si>
  <si>
    <t>（６）</t>
  </si>
  <si>
    <t>（７）</t>
  </si>
  <si>
    <t>（８）</t>
  </si>
  <si>
    <t>（９）</t>
  </si>
  <si>
    <t>別紙１から４の様式は次の通りです。</t>
    <rPh sb="0" eb="2">
      <t>ベッシ</t>
    </rPh>
    <rPh sb="7" eb="9">
      <t>ヨウシキ</t>
    </rPh>
    <rPh sb="10" eb="11">
      <t>ツギ</t>
    </rPh>
    <rPh sb="12" eb="13">
      <t>トオ</t>
    </rPh>
    <phoneticPr fontId="2"/>
  </si>
  <si>
    <t>ＨＥＰＡフィルター付きパーテーション</t>
    <rPh sb="9" eb="10">
      <t>ツ</t>
    </rPh>
    <phoneticPr fontId="2"/>
  </si>
  <si>
    <t>ＨＥＰＡフィルター付き
パーテーション</t>
    <rPh sb="9" eb="10">
      <t>ツ</t>
    </rPh>
    <phoneticPr fontId="2"/>
  </si>
  <si>
    <t>ＨＥＰＡフィルター付き
空気清浄機</t>
    <rPh sb="9" eb="10">
      <t>ツ</t>
    </rPh>
    <rPh sb="12" eb="17">
      <t>クウキセイジョウキ</t>
    </rPh>
    <phoneticPr fontId="2"/>
  </si>
  <si>
    <t>医療機関における新型コロナウイルス感染症の外国人患者受入れのための設備整備事業</t>
    <phoneticPr fontId="2"/>
  </si>
  <si>
    <t>金額(円)【a】</t>
    <phoneticPr fontId="2"/>
  </si>
  <si>
    <t>金額(円)【a】</t>
    <phoneticPr fontId="2"/>
  </si>
  <si>
    <t>金額(円)【b】</t>
    <phoneticPr fontId="2"/>
  </si>
  <si>
    <t>金額(円)【b】</t>
    <phoneticPr fontId="2"/>
  </si>
  <si>
    <t>選定額(円)</t>
    <phoneticPr fontId="2"/>
  </si>
  <si>
    <t>別紙２_選定額(円)　©</t>
    <rPh sb="0" eb="2">
      <t>ベッシ</t>
    </rPh>
    <phoneticPr fontId="2"/>
  </si>
  <si>
    <t>選定額(円)</t>
    <phoneticPr fontId="2"/>
  </si>
  <si>
    <t>単価(円)</t>
    <phoneticPr fontId="2"/>
  </si>
  <si>
    <t>単価(円)</t>
    <phoneticPr fontId="2"/>
  </si>
  <si>
    <t>単価(円)</t>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</si>
  <si>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</si>
  <si>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4"/>
  </si>
  <si>
    <t>総事業費　</t>
  </si>
  <si>
    <t xml:space="preserve">総事業費から
寄付金その他
収入額を控除した額 </t>
    <phoneticPr fontId="2"/>
  </si>
  <si>
    <t>(千円未満切捨)円</t>
    <rPh sb="8" eb="9">
      <t>エン</t>
    </rPh>
    <phoneticPr fontId="2"/>
  </si>
  <si>
    <t>(H)</t>
    <phoneticPr fontId="2"/>
  </si>
  <si>
    <t>(A)</t>
    <phoneticPr fontId="2"/>
  </si>
  <si>
    <t>備考</t>
    <rPh sb="0" eb="1">
      <t>ソナエ</t>
    </rPh>
    <rPh sb="1" eb="2">
      <t>コウ</t>
    </rPh>
    <phoneticPr fontId="4"/>
  </si>
  <si>
    <t>令和３年度神奈川県新型コロナウイルス感染症緊急包括支援補助金（医療分）の申請にあたって</t>
    <rPh sb="0" eb="2">
      <t>レイワ</t>
    </rPh>
    <rPh sb="3" eb="5">
      <t>ネンド</t>
    </rPh>
    <rPh sb="5" eb="9">
      <t>カナガワケン</t>
    </rPh>
    <rPh sb="27" eb="30">
      <t>ホジョキン</t>
    </rPh>
    <rPh sb="31" eb="33">
      <t>イリョウ</t>
    </rPh>
    <rPh sb="33" eb="34">
      <t>ブン</t>
    </rPh>
    <rPh sb="36" eb="38">
      <t>シンセイ</t>
    </rPh>
    <phoneticPr fontId="4"/>
  </si>
  <si>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</si>
  <si>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0" eb="2">
      <t>シンガタ</t>
    </rPh>
    <rPh sb="9" eb="12">
      <t>カンセンショウ</t>
    </rPh>
    <rPh sb="12" eb="14">
      <t>タイサク</t>
    </rPh>
    <rPh sb="14" eb="16">
      <t>ジギョウ</t>
    </rPh>
    <phoneticPr fontId="1"/>
  </si>
  <si>
    <t>新型コロナウイルス感染症患者等入院医療機関設備整備事業</t>
    <rPh sb="0" eb="2">
      <t>シンガタ</t>
    </rPh>
    <rPh sb="9" eb="12">
      <t>カンセンショウ</t>
    </rPh>
    <rPh sb="12" eb="15">
      <t>カンジャトウ</t>
    </rPh>
    <rPh sb="15" eb="21">
      <t>ニュウインイリョウキカン</t>
    </rPh>
    <rPh sb="21" eb="25">
      <t>セツビセイビ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</si>
  <si>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</si>
  <si>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8" eb="10">
      <t>セツビ</t>
    </rPh>
    <rPh sb="10" eb="12">
      <t>セイビ</t>
    </rPh>
    <rPh sb="12" eb="14">
      <t>ジギョウ</t>
    </rPh>
    <phoneticPr fontId="1"/>
  </si>
  <si>
    <t>感染症対策専門家派遣等事業</t>
    <rPh sb="0" eb="2">
      <t>カンセン</t>
    </rPh>
    <rPh sb="2" eb="3">
      <t>ショウ</t>
    </rPh>
    <rPh sb="3" eb="5">
      <t>タイサク</t>
    </rPh>
    <rPh sb="5" eb="8">
      <t>センモンカ</t>
    </rPh>
    <rPh sb="8" eb="10">
      <t>ハケン</t>
    </rPh>
    <rPh sb="10" eb="11">
      <t>トウ</t>
    </rPh>
    <rPh sb="11" eb="13">
      <t>ジギョウ</t>
    </rPh>
    <phoneticPr fontId="1"/>
  </si>
  <si>
    <t>新型コロナウイルス重症患者を診療する医療従事者派遣体制の確保事業</t>
    <rPh sb="0" eb="2">
      <t>シンガタ</t>
    </rPh>
    <rPh sb="9" eb="11">
      <t>ジュウショウ</t>
    </rPh>
    <rPh sb="11" eb="13">
      <t>カンジャ</t>
    </rPh>
    <rPh sb="14" eb="16">
      <t>シンリョウ</t>
    </rPh>
    <rPh sb="18" eb="20">
      <t>イリョウ</t>
    </rPh>
    <rPh sb="20" eb="23">
      <t>ジュウジシャ</t>
    </rPh>
    <rPh sb="23" eb="25">
      <t>ハケン</t>
    </rPh>
    <rPh sb="25" eb="27">
      <t>タイセイ</t>
    </rPh>
    <rPh sb="28" eb="30">
      <t>カクホ</t>
    </rPh>
    <rPh sb="30" eb="32">
      <t>ジギョウ</t>
    </rPh>
    <phoneticPr fontId="1"/>
  </si>
  <si>
    <t>ＤＭＡＴ・ＤＰＡＴ等医療チーム派遣事業</t>
    <rPh sb="9" eb="10">
      <t>トウ</t>
    </rPh>
    <rPh sb="10" eb="12">
      <t>イリョウ</t>
    </rPh>
    <rPh sb="15" eb="17">
      <t>ハケン</t>
    </rPh>
    <phoneticPr fontId="1"/>
  </si>
  <si>
    <t>新型コロナウイルスに感染した医師等にかわり診療等を行う医師等派遣体制の確保事業</t>
  </si>
  <si>
    <t>新型コロナウイルスに感染した医師等にかわり診療等を行う医師等派遣体制の確保事業</t>
    <phoneticPr fontId="2"/>
  </si>
  <si>
    <t>新型コロナウイルス感染症により休業等となった医療機関等に対する継続・再開支援事業</t>
  </si>
  <si>
    <t>新型コロナウイルス感染症により休業等となった医療機関等に対する継続・再開支援事業</t>
    <phoneticPr fontId="2"/>
  </si>
  <si>
    <t>医療機関における新型コロナウイルス感染症の外国人患者受入れのための設備整備事業</t>
  </si>
  <si>
    <t>医療機関における新型コロナウイルス感染症の外国人患者受入れのための設備整備事業</t>
    <phoneticPr fontId="2"/>
  </si>
  <si>
    <t>新型コロナウイルス感染症重点医療機関等設備整備事業</t>
  </si>
  <si>
    <t>新型コロナウイルス感染症重点医療機関等設備整備事業</t>
    <phoneticPr fontId="2"/>
  </si>
  <si>
    <t>新型コロナウイルス感染症を疑う患者受入れのための救急・周産期・小児医療体制確保事業</t>
    <rPh sb="0" eb="2">
      <t>シンガタ</t>
    </rPh>
    <rPh sb="9" eb="12">
      <t>カンセンショウ</t>
    </rPh>
    <rPh sb="13" eb="14">
      <t>ウタガ</t>
    </rPh>
    <rPh sb="15" eb="19">
      <t>カンジャウケイ</t>
    </rPh>
    <rPh sb="24" eb="26">
      <t>キュウキュウ</t>
    </rPh>
    <rPh sb="27" eb="30">
      <t>シュウサンキ</t>
    </rPh>
    <rPh sb="31" eb="33">
      <t>ショウニ</t>
    </rPh>
    <rPh sb="33" eb="35">
      <t>イリョウ</t>
    </rPh>
    <rPh sb="35" eb="37">
      <t>タイセイ</t>
    </rPh>
    <rPh sb="37" eb="39">
      <t>カクホ</t>
    </rPh>
    <rPh sb="39" eb="41">
      <t>ジギョウ</t>
    </rPh>
    <phoneticPr fontId="1"/>
  </si>
  <si>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</si>
  <si>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</si>
  <si>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（14）</t>
    <phoneticPr fontId="2"/>
  </si>
  <si>
    <t>（13）</t>
    <phoneticPr fontId="2"/>
  </si>
  <si>
    <t>（12）</t>
    <phoneticPr fontId="2"/>
  </si>
  <si>
    <t>（11）</t>
    <phoneticPr fontId="2"/>
  </si>
  <si>
    <t>（10）</t>
    <phoneticPr fontId="2"/>
  </si>
  <si>
    <t>新型コロナウイルス感染症患者等入院医療機関等における外国人患者の受入れ体制確保事業</t>
    <phoneticPr fontId="2"/>
  </si>
  <si>
    <t>①軽症者等の療養体制の確保に係る経費</t>
    <rPh sb="1" eb="3">
      <t>ケイショウ</t>
    </rPh>
    <rPh sb="3" eb="4">
      <t>シャ</t>
    </rPh>
    <rPh sb="4" eb="5">
      <t>トウ</t>
    </rPh>
    <rPh sb="6" eb="8">
      <t>リョウヨウ</t>
    </rPh>
    <rPh sb="8" eb="10">
      <t>タイセイ</t>
    </rPh>
    <rPh sb="11" eb="13">
      <t>カクホ</t>
    </rPh>
    <rPh sb="14" eb="15">
      <t>カカ</t>
    </rPh>
    <rPh sb="16" eb="18">
      <t>ケイヒ</t>
    </rPh>
    <phoneticPr fontId="2"/>
  </si>
  <si>
    <t>②その他（医療従事者の宿泊施設借上げ費等）</t>
    <rPh sb="3" eb="4">
      <t>タ</t>
    </rPh>
    <rPh sb="5" eb="7">
      <t>イリョウ</t>
    </rPh>
    <rPh sb="7" eb="10">
      <t>ジュウジシャ</t>
    </rPh>
    <rPh sb="11" eb="13">
      <t>シュクハク</t>
    </rPh>
    <rPh sb="13" eb="15">
      <t>シセツ</t>
    </rPh>
    <rPh sb="15" eb="17">
      <t>カリア</t>
    </rPh>
    <rPh sb="18" eb="19">
      <t>ヒ</t>
    </rPh>
    <rPh sb="19" eb="20">
      <t>トウ</t>
    </rPh>
    <phoneticPr fontId="2"/>
  </si>
  <si>
    <t>①＋②</t>
    <phoneticPr fontId="2"/>
  </si>
  <si>
    <t>全自動化学発光酵素免疫測定装置</t>
    <rPh sb="0" eb="9">
      <t>ゼンジドウカガクハッコウコウソ</t>
    </rPh>
    <rPh sb="9" eb="11">
      <t>メンエキ</t>
    </rPh>
    <rPh sb="11" eb="13">
      <t>ソクテイ</t>
    </rPh>
    <rPh sb="13" eb="15">
      <t>ソウチ</t>
    </rPh>
    <phoneticPr fontId="2"/>
  </si>
  <si>
    <t>DMAT・DPAT等医療チーム派遣事業</t>
    <rPh sb="9" eb="10">
      <t>トウ</t>
    </rPh>
    <rPh sb="10" eb="12">
      <t>イリョウ</t>
    </rPh>
    <rPh sb="15" eb="17">
      <t>ハケン</t>
    </rPh>
    <rPh sb="17" eb="19">
      <t>ジギョウ</t>
    </rPh>
    <phoneticPr fontId="2"/>
  </si>
  <si>
    <t>医師
（重点医療機関に派遣する場合）</t>
    <rPh sb="0" eb="2">
      <t>イシ</t>
    </rPh>
    <rPh sb="4" eb="6">
      <t>ジュウテン</t>
    </rPh>
    <rPh sb="6" eb="8">
      <t>イリョウ</t>
    </rPh>
    <rPh sb="8" eb="10">
      <t>キカン</t>
    </rPh>
    <rPh sb="11" eb="13">
      <t>ハケン</t>
    </rPh>
    <rPh sb="15" eb="17">
      <t>バアイ</t>
    </rPh>
    <phoneticPr fontId="2"/>
  </si>
  <si>
    <t>薬剤師
（重点医療機関に派遣する場合）</t>
    <rPh sb="0" eb="3">
      <t>ヤクザイシ</t>
    </rPh>
    <phoneticPr fontId="2"/>
  </si>
  <si>
    <t>ＨＥＰＡフィルター付き空気清浄機
（陰圧対応可能なものに限る）</t>
    <rPh sb="9" eb="10">
      <t>ツ</t>
    </rPh>
    <rPh sb="11" eb="13">
      <t>クウキ</t>
    </rPh>
    <rPh sb="13" eb="16">
      <t>セイジョウキ</t>
    </rPh>
    <rPh sb="18" eb="20">
      <t>インアツ</t>
    </rPh>
    <rPh sb="20" eb="22">
      <t>タイオウ</t>
    </rPh>
    <rPh sb="22" eb="24">
      <t>カノウ</t>
    </rPh>
    <rPh sb="28" eb="29">
      <t>カギ</t>
    </rPh>
    <phoneticPr fontId="2"/>
  </si>
  <si>
    <t>医薬材料費</t>
    <rPh sb="0" eb="2">
      <t>イヤク</t>
    </rPh>
    <rPh sb="2" eb="5">
      <t>ザイリョウヒ</t>
    </rPh>
    <phoneticPr fontId="2"/>
  </si>
  <si>
    <t>往診等に要する経費</t>
    <rPh sb="0" eb="2">
      <t>オウシン</t>
    </rPh>
    <rPh sb="2" eb="3">
      <t>トウ</t>
    </rPh>
    <rPh sb="4" eb="5">
      <t>ヨウ</t>
    </rPh>
    <rPh sb="7" eb="9">
      <t>ケイヒ</t>
    </rPh>
    <phoneticPr fontId="2"/>
  </si>
  <si>
    <t>時間外勤務手当</t>
    <rPh sb="0" eb="2">
      <t>ジカン</t>
    </rPh>
    <rPh sb="2" eb="3">
      <t>ガイ</t>
    </rPh>
    <rPh sb="3" eb="5">
      <t>キンム</t>
    </rPh>
    <rPh sb="5" eb="7">
      <t>テアテ</t>
    </rPh>
    <phoneticPr fontId="2"/>
  </si>
  <si>
    <t>特殊勤務手当</t>
    <rPh sb="0" eb="2">
      <t>トクシュ</t>
    </rPh>
    <rPh sb="2" eb="4">
      <t>キンム</t>
    </rPh>
    <rPh sb="4" eb="6">
      <t>テアテ</t>
    </rPh>
    <phoneticPr fontId="2"/>
  </si>
  <si>
    <t>医師以外の医療従事者
（重点医療機関に派遣する場合）</t>
    <rPh sb="0" eb="2">
      <t>イシ</t>
    </rPh>
    <rPh sb="2" eb="4">
      <t>イガイ</t>
    </rPh>
    <rPh sb="5" eb="7">
      <t>イリョウ</t>
    </rPh>
    <rPh sb="7" eb="10">
      <t>ジュウジシャ</t>
    </rPh>
    <phoneticPr fontId="2"/>
  </si>
  <si>
    <t>看護職員
（重点医療機関に新型コロナウイルス感染症重症患者に対応する看護職員を派遣する場合）</t>
    <rPh sb="0" eb="2">
      <t>カンゴ</t>
    </rPh>
    <rPh sb="2" eb="4">
      <t>ショクイン</t>
    </rPh>
    <rPh sb="6" eb="8">
      <t>ジュウテン</t>
    </rPh>
    <rPh sb="8" eb="10">
      <t>イリョウ</t>
    </rPh>
    <rPh sb="10" eb="12">
      <t>キカン</t>
    </rPh>
    <rPh sb="13" eb="15">
      <t>シンガタ</t>
    </rPh>
    <rPh sb="22" eb="25">
      <t>カンセンショウ</t>
    </rPh>
    <rPh sb="25" eb="27">
      <t>ジュウショウ</t>
    </rPh>
    <rPh sb="27" eb="29">
      <t>カンジャ</t>
    </rPh>
    <rPh sb="30" eb="32">
      <t>タイオウ</t>
    </rPh>
    <rPh sb="34" eb="36">
      <t>カンゴ</t>
    </rPh>
    <rPh sb="36" eb="38">
      <t>ショクイン</t>
    </rPh>
    <rPh sb="39" eb="41">
      <t>ハケン</t>
    </rPh>
    <rPh sb="43" eb="45">
      <t>バアイ</t>
    </rPh>
    <phoneticPr fontId="2"/>
  </si>
  <si>
    <t>医師
（重点医療機関に派遣する場合）</t>
    <rPh sb="0" eb="2">
      <t>イシ</t>
    </rPh>
    <phoneticPr fontId="2"/>
  </si>
  <si>
    <t>業務調整員
（重点医療機関に派遣する場合）</t>
    <rPh sb="0" eb="2">
      <t>ギョウム</t>
    </rPh>
    <rPh sb="2" eb="4">
      <t>チョウセイ</t>
    </rPh>
    <rPh sb="4" eb="5">
      <t>イン</t>
    </rPh>
    <phoneticPr fontId="2"/>
  </si>
  <si>
    <t>看護職員
（重点医療機関に新型コロナウイルス感染症重症患者に対応する看護職員を派遣する場合）</t>
    <phoneticPr fontId="2"/>
  </si>
  <si>
    <t>食糧費</t>
    <rPh sb="0" eb="3">
      <t>ショクリョウヒ</t>
    </rPh>
    <phoneticPr fontId="2"/>
  </si>
  <si>
    <t>〇エクセルへの入力にあたっては、薄水色で着色されたセルに、金額や文字を入力してください。</t>
    <rPh sb="7" eb="9">
      <t>ニュウリョク</t>
    </rPh>
    <rPh sb="16" eb="17">
      <t>ウス</t>
    </rPh>
    <rPh sb="17" eb="19">
      <t>ミズイロ</t>
    </rPh>
    <rPh sb="20" eb="22">
      <t>チャクショク</t>
    </rPh>
    <rPh sb="29" eb="31">
      <t>キンガク</t>
    </rPh>
    <rPh sb="32" eb="34">
      <t>モジ</t>
    </rPh>
    <rPh sb="35" eb="37">
      <t>ニュウリョク</t>
    </rPh>
    <phoneticPr fontId="2"/>
  </si>
  <si>
    <t>〇白色（無着色）のセルには、計算式等が既に入力されています。</t>
    <rPh sb="1" eb="2">
      <t>シロ</t>
    </rPh>
    <rPh sb="2" eb="3">
      <t>イロ</t>
    </rPh>
    <rPh sb="4" eb="7">
      <t>ムチャクショク</t>
    </rPh>
    <rPh sb="14" eb="17">
      <t>ケイサンシキ</t>
    </rPh>
    <rPh sb="17" eb="18">
      <t>トウ</t>
    </rPh>
    <rPh sb="19" eb="20">
      <t>スデ</t>
    </rPh>
    <rPh sb="21" eb="23">
      <t>ニュウリョク</t>
    </rPh>
    <phoneticPr fontId="2"/>
  </si>
  <si>
    <t>別紙５</t>
    <rPh sb="0" eb="2">
      <t>ベッシ</t>
    </rPh>
    <phoneticPr fontId="4"/>
  </si>
  <si>
    <t>神奈川県新型コロナウイルス感染症緊急包括支援補助金（医療分）に関する事業実施実績</t>
    <rPh sb="0" eb="4">
      <t>カナガワケン</t>
    </rPh>
    <rPh sb="22" eb="25">
      <t>ホジョキン</t>
    </rPh>
    <rPh sb="26" eb="28">
      <t>イリョウ</t>
    </rPh>
    <rPh sb="28" eb="29">
      <t>ブン</t>
    </rPh>
    <rPh sb="34" eb="36">
      <t>ジギョウ</t>
    </rPh>
    <rPh sb="36" eb="38">
      <t>ジッシ</t>
    </rPh>
    <rPh sb="38" eb="40">
      <t>ジッセキ</t>
    </rPh>
    <phoneticPr fontId="4"/>
  </si>
  <si>
    <t>別紙６</t>
    <rPh sb="0" eb="2">
      <t>ベッシ</t>
    </rPh>
    <phoneticPr fontId="4"/>
  </si>
  <si>
    <t>事業の実施に要した経費精算額算出内訳（令和３年度新型コロナウイルス感染症緊急包括支援補助金（医療分）</t>
    <rPh sb="19" eb="21">
      <t>レイワ</t>
    </rPh>
    <rPh sb="22" eb="23">
      <t>ネン</t>
    </rPh>
    <rPh sb="23" eb="24">
      <t>ド</t>
    </rPh>
    <phoneticPr fontId="2"/>
  </si>
  <si>
    <t>別紙６（１）</t>
    <rPh sb="0" eb="2">
      <t>ベッシ</t>
    </rPh>
    <phoneticPr fontId="2"/>
  </si>
  <si>
    <t>別紙６（２）</t>
    <rPh sb="0" eb="2">
      <t>ベッシ</t>
    </rPh>
    <phoneticPr fontId="2"/>
  </si>
  <si>
    <t>別紙６（３）</t>
    <rPh sb="0" eb="2">
      <t>ベッシ</t>
    </rPh>
    <phoneticPr fontId="2"/>
  </si>
  <si>
    <t>別紙６（４）</t>
    <rPh sb="0" eb="2">
      <t>ベッシ</t>
    </rPh>
    <phoneticPr fontId="2"/>
  </si>
  <si>
    <t>別紙６（５）</t>
    <rPh sb="0" eb="2">
      <t>ベッシ</t>
    </rPh>
    <phoneticPr fontId="2"/>
  </si>
  <si>
    <t>別紙６（６）</t>
    <rPh sb="0" eb="2">
      <t>ベッシ</t>
    </rPh>
    <phoneticPr fontId="2"/>
  </si>
  <si>
    <t>別紙６（７）</t>
    <rPh sb="0" eb="2">
      <t>ベッシ</t>
    </rPh>
    <phoneticPr fontId="2"/>
  </si>
  <si>
    <t>別紙６（8）</t>
    <rPh sb="0" eb="2">
      <t>ベッシ</t>
    </rPh>
    <phoneticPr fontId="2"/>
  </si>
  <si>
    <t>別紙６（10）</t>
    <rPh sb="0" eb="2">
      <t>ベッシ</t>
    </rPh>
    <phoneticPr fontId="2"/>
  </si>
  <si>
    <t>別紙６（11）</t>
    <rPh sb="0" eb="2">
      <t>ベッシ</t>
    </rPh>
    <phoneticPr fontId="2"/>
  </si>
  <si>
    <t>別紙６（12）</t>
    <rPh sb="0" eb="2">
      <t>ベッシ</t>
    </rPh>
    <phoneticPr fontId="2"/>
  </si>
  <si>
    <t>別紙６（13）</t>
    <rPh sb="0" eb="2">
      <t>ベッシ</t>
    </rPh>
    <phoneticPr fontId="2"/>
  </si>
  <si>
    <t>別紙６（14）</t>
    <rPh sb="0" eb="2">
      <t>ベッシ</t>
    </rPh>
    <phoneticPr fontId="2"/>
  </si>
  <si>
    <t>対象経費支出額</t>
    <phoneticPr fontId="2"/>
  </si>
  <si>
    <t>対象経費支出額</t>
    <rPh sb="0" eb="4">
      <t>タイショウケイヒ</t>
    </rPh>
    <rPh sb="4" eb="6">
      <t>シシュツ</t>
    </rPh>
    <rPh sb="6" eb="7">
      <t>ガク</t>
    </rPh>
    <phoneticPr fontId="2"/>
  </si>
  <si>
    <t>別紙６_総事業費(A)
別紙６_選定額　(D)</t>
    <rPh sb="0" eb="2">
      <t>ベッシ</t>
    </rPh>
    <rPh sb="12" eb="14">
      <t>ベッシ</t>
    </rPh>
    <phoneticPr fontId="2"/>
  </si>
  <si>
    <t>別紙６_総事業費(A)</t>
    <rPh sb="0" eb="2">
      <t>ベッシ</t>
    </rPh>
    <phoneticPr fontId="2"/>
  </si>
  <si>
    <t>別紙６_選定額　(D)</t>
    <rPh sb="0" eb="2">
      <t>ベッシ</t>
    </rPh>
    <phoneticPr fontId="2"/>
  </si>
  <si>
    <t>（9）</t>
    <phoneticPr fontId="2"/>
  </si>
  <si>
    <t>別紙６（9）</t>
    <rPh sb="0" eb="2">
      <t>ベッシ</t>
    </rPh>
    <phoneticPr fontId="2"/>
  </si>
  <si>
    <t>（10）</t>
    <phoneticPr fontId="2"/>
  </si>
  <si>
    <t>（11）</t>
    <phoneticPr fontId="2"/>
  </si>
  <si>
    <t>①入院医療機関</t>
    <rPh sb="1" eb="3">
      <t>ニュウイン</t>
    </rPh>
    <rPh sb="3" eb="5">
      <t>イリョウ</t>
    </rPh>
    <rPh sb="5" eb="7">
      <t>キカン</t>
    </rPh>
    <phoneticPr fontId="2"/>
  </si>
  <si>
    <t>金額(円)【b】</t>
    <phoneticPr fontId="2"/>
  </si>
  <si>
    <t>別紙６_総事業費(A)</t>
    <phoneticPr fontId="2"/>
  </si>
  <si>
    <t>別紙６_選定額　(D)</t>
    <phoneticPr fontId="2"/>
  </si>
  <si>
    <t>②軽症者等の療養体制の確保に係る経費</t>
    <rPh sb="1" eb="3">
      <t>ケイショウ</t>
    </rPh>
    <rPh sb="3" eb="4">
      <t>シャ</t>
    </rPh>
    <rPh sb="4" eb="5">
      <t>トウ</t>
    </rPh>
    <rPh sb="6" eb="8">
      <t>リョウヨウ</t>
    </rPh>
    <rPh sb="8" eb="10">
      <t>タイセイ</t>
    </rPh>
    <rPh sb="11" eb="13">
      <t>カクホ</t>
    </rPh>
    <rPh sb="14" eb="15">
      <t>カカ</t>
    </rPh>
    <rPh sb="16" eb="18">
      <t>ケイヒ</t>
    </rPh>
    <phoneticPr fontId="2"/>
  </si>
  <si>
    <t>〇補助金の実績報告書のうち、【別紙５、別紙６】の作成にあたっては、このエクセルを使用してください。</t>
    <rPh sb="1" eb="4">
      <t>ホジョキン</t>
    </rPh>
    <rPh sb="5" eb="7">
      <t>ジッセキ</t>
    </rPh>
    <rPh sb="7" eb="9">
      <t>ホウコク</t>
    </rPh>
    <rPh sb="9" eb="10">
      <t>ショ</t>
    </rPh>
    <rPh sb="15" eb="17">
      <t>ベッシ</t>
    </rPh>
    <rPh sb="19" eb="21">
      <t>ベッシ</t>
    </rPh>
    <rPh sb="24" eb="26">
      <t>サクセイ</t>
    </rPh>
    <rPh sb="40" eb="42">
      <t>シヨウ</t>
    </rPh>
    <phoneticPr fontId="2"/>
  </si>
  <si>
    <t>別紙６(＃)</t>
    <rPh sb="0" eb="2">
      <t>ベッシ</t>
    </rPh>
    <phoneticPr fontId="2"/>
  </si>
  <si>
    <t>別紙５</t>
    <rPh sb="0" eb="2">
      <t>ベッシ</t>
    </rPh>
    <phoneticPr fontId="2"/>
  </si>
  <si>
    <t>別紙６</t>
    <rPh sb="0" eb="2">
      <t>ベッシ</t>
    </rPh>
    <phoneticPr fontId="2"/>
  </si>
  <si>
    <t>令和３年度神奈川県新型コロナウイルス感染症緊急包括支援補助金（医療分）に関する事業実施実績</t>
    <rPh sb="0" eb="2">
      <t>レイワ</t>
    </rPh>
    <rPh sb="3" eb="5">
      <t>ネンド</t>
    </rPh>
    <phoneticPr fontId="4"/>
  </si>
  <si>
    <t>事業の実施に要した経費精算額算出内訳（令和３年度新型コロナウイルス感染症緊急包括支援補助金（医療分）</t>
    <phoneticPr fontId="4"/>
  </si>
  <si>
    <t>〇別紙６（＃）を作成すると、別紙５、別紙６の必要な項目が自動で転記されます。</t>
    <rPh sb="1" eb="3">
      <t>ベッシ</t>
    </rPh>
    <rPh sb="8" eb="10">
      <t>サクセイ</t>
    </rPh>
    <rPh sb="14" eb="16">
      <t>ベッシ</t>
    </rPh>
    <rPh sb="18" eb="20">
      <t>ベッシ</t>
    </rPh>
    <rPh sb="28" eb="30">
      <t>ジドウ</t>
    </rPh>
    <rPh sb="31" eb="33">
      <t>テンキ</t>
    </rPh>
    <phoneticPr fontId="2"/>
  </si>
  <si>
    <t>〇そのため、別紙６（＃）から作成すると便利です。</t>
    <rPh sb="6" eb="8">
      <t>ベッシ</t>
    </rPh>
    <rPh sb="14" eb="16">
      <t>サクセイ</t>
    </rPh>
    <rPh sb="19" eb="21">
      <t>ベンリ</t>
    </rPh>
    <phoneticPr fontId="2"/>
  </si>
  <si>
    <r>
      <t>このうち、別紙６につきましては、エクセルのシートに</t>
    </r>
    <r>
      <rPr>
        <u/>
        <sz val="11"/>
        <color theme="1"/>
        <rFont val="ＭＳ 明朝"/>
        <family val="1"/>
        <charset val="128"/>
      </rPr>
      <t>（）カッコ</t>
    </r>
    <r>
      <rPr>
        <sz val="11"/>
        <color theme="1"/>
        <rFont val="ＭＳ 明朝"/>
        <family val="2"/>
        <charset val="128"/>
      </rPr>
      <t>で番号が附番されています。各事業ごと別紙６の提出が必要です。</t>
    </r>
    <rPh sb="5" eb="7">
      <t>ベッシ</t>
    </rPh>
    <rPh sb="31" eb="33">
      <t>バンゴウ</t>
    </rPh>
    <rPh sb="34" eb="36">
      <t>フバン</t>
    </rPh>
    <rPh sb="43" eb="46">
      <t>カクジギョウ</t>
    </rPh>
    <rPh sb="48" eb="50">
      <t>ベッシ</t>
    </rPh>
    <rPh sb="52" eb="54">
      <t>テイシュツ</t>
    </rPh>
    <rPh sb="55" eb="57">
      <t>ヒツヨウ</t>
    </rPh>
    <phoneticPr fontId="2"/>
  </si>
  <si>
    <t>対象経費支出額</t>
    <phoneticPr fontId="2"/>
  </si>
  <si>
    <t>(G)=（E)-(F)</t>
    <phoneticPr fontId="2"/>
  </si>
  <si>
    <t>事業の実施に要した経費に関する調書（個票）</t>
    <rPh sb="0" eb="2">
      <t>ジギョウ</t>
    </rPh>
    <rPh sb="3" eb="5">
      <t>ジッシ</t>
    </rPh>
    <rPh sb="6" eb="7">
      <t>ヨウ</t>
    </rPh>
    <rPh sb="18" eb="20">
      <t>コヒョウ</t>
    </rPh>
    <phoneticPr fontId="2"/>
  </si>
  <si>
    <t>【医療機関】ＨＥＰＡフィルター付空気清浄機（陰圧対応可能なものに限る）</t>
    <rPh sb="1" eb="3">
      <t>イリョウ</t>
    </rPh>
    <rPh sb="3" eb="5">
      <t>キカン</t>
    </rPh>
    <rPh sb="15" eb="16">
      <t>ツ</t>
    </rPh>
    <rPh sb="16" eb="18">
      <t>クウキ</t>
    </rPh>
    <rPh sb="18" eb="21">
      <t>セイジョウキ</t>
    </rPh>
    <rPh sb="22" eb="24">
      <t>インアツ</t>
    </rPh>
    <rPh sb="24" eb="26">
      <t>タイオウ</t>
    </rPh>
    <rPh sb="26" eb="28">
      <t>カノウ</t>
    </rPh>
    <rPh sb="32" eb="33">
      <t>カギ</t>
    </rPh>
    <phoneticPr fontId="2"/>
  </si>
  <si>
    <t>【薬局】ＨＥＰＡフィルター付空気清浄機
（陰圧対応可能なものに限る）</t>
    <rPh sb="1" eb="3">
      <t>ヤッキョク</t>
    </rPh>
    <rPh sb="13" eb="14">
      <t>ツ</t>
    </rPh>
    <rPh sb="14" eb="16">
      <t>クウキ</t>
    </rPh>
    <rPh sb="16" eb="19">
      <t>セイジョウキ</t>
    </rPh>
    <rPh sb="21" eb="23">
      <t>インアツ</t>
    </rPh>
    <rPh sb="23" eb="25">
      <t>タイオウ</t>
    </rPh>
    <rPh sb="25" eb="27">
      <t>カノウ</t>
    </rPh>
    <rPh sb="31" eb="32">
      <t>カギ</t>
    </rPh>
    <phoneticPr fontId="2"/>
  </si>
  <si>
    <t>（15）</t>
    <phoneticPr fontId="2"/>
  </si>
  <si>
    <t>時間外・休日のワクチン接種会場への医療従事者派遣事業</t>
    <phoneticPr fontId="2"/>
  </si>
  <si>
    <t>時間外・休日のワクチン接種会場への医療従事者派遣事業</t>
    <phoneticPr fontId="2"/>
  </si>
  <si>
    <t>（15）</t>
    <phoneticPr fontId="2"/>
  </si>
  <si>
    <t>（15）</t>
    <phoneticPr fontId="2"/>
  </si>
  <si>
    <t>時間外・休日のワクチン接種会場への医療従事者派遣事業</t>
    <phoneticPr fontId="2"/>
  </si>
  <si>
    <t>別紙６（15）</t>
    <rPh sb="0" eb="2">
      <t>ベッシ</t>
    </rPh>
    <phoneticPr fontId="2"/>
  </si>
  <si>
    <t>医療従事者等派遣事業費</t>
    <rPh sb="0" eb="2">
      <t>イリョウ</t>
    </rPh>
    <rPh sb="2" eb="5">
      <t>ジュウジシャ</t>
    </rPh>
    <rPh sb="5" eb="6">
      <t>トウ</t>
    </rPh>
    <rPh sb="6" eb="8">
      <t>ハケン</t>
    </rPh>
    <rPh sb="8" eb="10">
      <t>ジギョウ</t>
    </rPh>
    <rPh sb="10" eb="11">
      <t>ヒ</t>
    </rPh>
    <phoneticPr fontId="2"/>
  </si>
  <si>
    <t>対象経費支出予定額</t>
  </si>
  <si>
    <t>金額(円)【b】</t>
  </si>
  <si>
    <t>総事業費計別紙6(A)</t>
    <rPh sb="0" eb="4">
      <t>ソウジギョウヒ</t>
    </rPh>
    <rPh sb="4" eb="5">
      <t>ケイ</t>
    </rPh>
    <rPh sb="5" eb="7">
      <t>ベッシ</t>
    </rPh>
    <phoneticPr fontId="2"/>
  </si>
  <si>
    <t>対象経費①</t>
    <rPh sb="0" eb="2">
      <t>タイショウ</t>
    </rPh>
    <rPh sb="2" eb="4">
      <t>ケイヒ</t>
    </rPh>
    <phoneticPr fontId="2"/>
  </si>
  <si>
    <t>合計（①＋②）別紙6(D)</t>
    <rPh sb="0" eb="2">
      <t>ゴウケイ</t>
    </rPh>
    <rPh sb="7" eb="9">
      <t>ベッシ</t>
    </rPh>
    <phoneticPr fontId="2"/>
  </si>
  <si>
    <t>令和３年８月</t>
    <rPh sb="0" eb="2">
      <t>レイワ</t>
    </rPh>
    <rPh sb="3" eb="4">
      <t>ネン</t>
    </rPh>
    <rPh sb="5" eb="6">
      <t>ガツ</t>
    </rPh>
    <phoneticPr fontId="2"/>
  </si>
  <si>
    <t>②　その他経費（市町村の補助金交付事務に係る委託料・事務費）</t>
    <rPh sb="4" eb="5">
      <t>タ</t>
    </rPh>
    <rPh sb="5" eb="7">
      <t>ケイヒ</t>
    </rPh>
    <rPh sb="8" eb="11">
      <t>シチョウソン</t>
    </rPh>
    <rPh sb="12" eb="15">
      <t>ホジョキン</t>
    </rPh>
    <rPh sb="15" eb="17">
      <t>コウフ</t>
    </rPh>
    <rPh sb="17" eb="19">
      <t>ジム</t>
    </rPh>
    <rPh sb="20" eb="21">
      <t>カカ</t>
    </rPh>
    <rPh sb="22" eb="25">
      <t>イタクリョウ</t>
    </rPh>
    <rPh sb="26" eb="29">
      <t>ジムヒ</t>
    </rPh>
    <phoneticPr fontId="2"/>
  </si>
  <si>
    <t>医師以外の医療従事者
（令和３年８月19日以降に重点医療機関に派遣する場合）</t>
    <rPh sb="0" eb="2">
      <t>イシ</t>
    </rPh>
    <rPh sb="2" eb="4">
      <t>イガイ</t>
    </rPh>
    <rPh sb="5" eb="7">
      <t>イリョウ</t>
    </rPh>
    <rPh sb="7" eb="10">
      <t>ジュウジシャ</t>
    </rPh>
    <rPh sb="12" eb="14">
      <t>レイワ</t>
    </rPh>
    <rPh sb="15" eb="16">
      <t>ネン</t>
    </rPh>
    <rPh sb="17" eb="18">
      <t>ガツ</t>
    </rPh>
    <rPh sb="20" eb="21">
      <t>ニチ</t>
    </rPh>
    <rPh sb="21" eb="23">
      <t>イコウ</t>
    </rPh>
    <phoneticPr fontId="2"/>
  </si>
  <si>
    <t>医師
（令和３年８月16日以降に臨時の医療施設、健康管理を強化した宿泊療養施設、入院待機ステーションに派遣する場合）</t>
    <rPh sb="0" eb="2">
      <t>イシ</t>
    </rPh>
    <rPh sb="4" eb="6">
      <t>レイワ</t>
    </rPh>
    <rPh sb="7" eb="8">
      <t>ネン</t>
    </rPh>
    <rPh sb="9" eb="10">
      <t>ガツ</t>
    </rPh>
    <rPh sb="12" eb="13">
      <t>ニチ</t>
    </rPh>
    <rPh sb="13" eb="15">
      <t>イコウ</t>
    </rPh>
    <rPh sb="16" eb="18">
      <t>リンジ</t>
    </rPh>
    <rPh sb="19" eb="21">
      <t>イリョウ</t>
    </rPh>
    <rPh sb="21" eb="23">
      <t>シセツ</t>
    </rPh>
    <rPh sb="24" eb="26">
      <t>ケンコウ</t>
    </rPh>
    <rPh sb="26" eb="28">
      <t>カンリ</t>
    </rPh>
    <rPh sb="29" eb="31">
      <t>キョウカ</t>
    </rPh>
    <rPh sb="33" eb="35">
      <t>シュクハク</t>
    </rPh>
    <rPh sb="35" eb="37">
      <t>リョウヨウ</t>
    </rPh>
    <rPh sb="37" eb="39">
      <t>シセツ</t>
    </rPh>
    <rPh sb="40" eb="42">
      <t>ニュウイン</t>
    </rPh>
    <rPh sb="42" eb="44">
      <t>タイキ</t>
    </rPh>
    <phoneticPr fontId="2"/>
  </si>
  <si>
    <t>医師以外の医療従事者
（令和３年８月16日以降に臨時の医療施設、健康管理を強化した宿泊療養施設、入院待機ステーションに派遣する場合）</t>
    <rPh sb="0" eb="2">
      <t>イシ</t>
    </rPh>
    <rPh sb="2" eb="4">
      <t>イガイ</t>
    </rPh>
    <rPh sb="5" eb="7">
      <t>イリョウ</t>
    </rPh>
    <rPh sb="7" eb="10">
      <t>ジュウジシャ</t>
    </rPh>
    <phoneticPr fontId="2"/>
  </si>
  <si>
    <t>業務調整員
（令和３年８月16日以降に臨時の医療施設、健康管理を強化した宿泊療養施設、入院待機ステーションに派遣する場合）</t>
    <rPh sb="0" eb="2">
      <t>ギョウム</t>
    </rPh>
    <rPh sb="2" eb="4">
      <t>チョウセイ</t>
    </rPh>
    <rPh sb="4" eb="5">
      <t>イン</t>
    </rPh>
    <phoneticPr fontId="2"/>
  </si>
  <si>
    <t>薬剤師
（令和３年８月19日以降に重点医療機関に派遣する場合）</t>
    <rPh sb="0" eb="3">
      <t>ヤクザイシ</t>
    </rPh>
    <rPh sb="5" eb="7">
      <t>レイワ</t>
    </rPh>
    <rPh sb="8" eb="9">
      <t>ネン</t>
    </rPh>
    <rPh sb="10" eb="11">
      <t>ガツ</t>
    </rPh>
    <rPh sb="13" eb="14">
      <t>ニチ</t>
    </rPh>
    <rPh sb="14" eb="16">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</si>
</sst>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u/>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b/>
      <sz val="10"/>
      <name val="ＭＳ ゴシック"/>
      <family val="3"/>
      <charset val="128"/>
    </font>
    <font>
      <sz val="12"/>
      <color indexed="81"/>
      <name val="ＭＳ Ｐゴシック"/>
      <family val="3"/>
      <charset val="128"/>
    </font>
    <font>
      <sz val="12"/>
      <name val="ＭＳ 明朝"/>
      <family val="1"/>
      <charset val="128"/>
    </font>
    <font>
      <sz val="10"/>
      <color theme="1"/>
      <name val="ＭＳ 明朝"/>
      <family val="1"/>
      <charset val="128"/>
    </font>
    <font>
      <sz val="10"/>
      <name val="ＭＳ Ｐゴシック"/>
      <family val="3"/>
      <charset val="128"/>
    </font>
    <font>
      <sz val="11"/>
      <color theme="1"/>
      <name val="ＭＳ 明朝"/>
      <family val="2"/>
      <charset val="128"/>
    </font>
    <font>
      <sz val="11"/>
      <color rgb="FF000000"/>
      <name val="ＭＳ 明朝"/>
      <family val="2"/>
      <charset val="128"/>
    </font>
    <font>
      <sz val="11"/>
      <color theme="1"/>
      <name val="ＭＳ Ｐゴシック"/>
      <family val="2"/>
    </font>
    <font>
      <u/>
      <sz val="11"/>
      <name val="ＭＳ ゴシック"/>
      <family val="3"/>
      <charset val="128"/>
    </font>
    <font>
      <sz val="11"/>
      <name val="ＭＳ 明朝"/>
      <family val="2"/>
      <charset val="128"/>
    </font>
  </fonts>
  <fills count="7">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4" tint="0.79998168889431442"/>
        <bgColor rgb="FF000000"/>
      </patternFill>
    </fill>
    <fill>
      <patternFill patternType="solid">
        <fgColor rgb="FFDDEBF7"/>
        <bgColor rgb="FF000000"/>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right/>
      <top style="thin">
        <color auto="1"/>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style="thin">
        <color auto="1"/>
      </right>
      <top/>
      <bottom style="thin">
        <color auto="1"/>
      </bottom>
      <diagonal style="thin">
        <color auto="1"/>
      </diagonal>
    </border>
    <border>
      <left style="medium">
        <color indexed="64"/>
      </left>
      <right style="medium">
        <color indexed="64"/>
      </right>
      <top style="medium">
        <color indexed="64"/>
      </top>
      <bottom style="medium">
        <color indexed="64"/>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left style="medium">
        <color indexed="64"/>
      </left>
      <right/>
      <top style="thin">
        <color indexed="64"/>
      </top>
      <bottom/>
      <diagonal/>
    </border>
    <border>
      <left/>
      <right style="medium">
        <color indexed="64"/>
      </right>
      <top style="thin">
        <color auto="1"/>
      </top>
      <bottom style="thin">
        <color indexed="64"/>
      </bottom>
      <diagonal/>
    </border>
    <border>
      <left style="medium">
        <color indexed="64"/>
      </left>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thick">
        <color auto="1"/>
      </bottom>
      <diagonal/>
    </border>
    <border>
      <left style="thin">
        <color auto="1"/>
      </left>
      <right style="thin">
        <color auto="1"/>
      </right>
      <top style="thick">
        <color indexed="64"/>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indexed="64"/>
      </top>
      <bottom style="medium">
        <color auto="1"/>
      </bottom>
      <diagonal/>
    </border>
    <border>
      <left/>
      <right style="thin">
        <color auto="1"/>
      </right>
      <top style="thin">
        <color indexed="64"/>
      </top>
      <bottom style="thick">
        <color auto="1"/>
      </bottom>
      <diagonal/>
    </border>
    <border>
      <left style="thin">
        <color auto="1"/>
      </left>
      <right style="thin">
        <color auto="1"/>
      </right>
      <top style="thin">
        <color indexed="64"/>
      </top>
      <bottom style="thick">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cellStyleXfs>
  <cellXfs count="485">
    <xf numFmtId="0" fontId="0" fillId="0" borderId="0" xfId="0">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vertical="center" wrapText="1"/>
    </xf>
    <xf numFmtId="3" fontId="5" fillId="0" borderId="0" xfId="0" applyNumberFormat="1" applyFont="1" applyFill="1" applyBorder="1" applyAlignment="1">
      <alignment vertical="center" wrapText="1"/>
    </xf>
    <xf numFmtId="0" fontId="7" fillId="0" borderId="0" xfId="0" applyFont="1" applyAlignment="1">
      <alignment horizontal="right" vertical="center"/>
    </xf>
    <xf numFmtId="38" fontId="7" fillId="0" borderId="1" xfId="1" applyFont="1" applyBorder="1">
      <alignment vertical="center"/>
    </xf>
    <xf numFmtId="0" fontId="7" fillId="3" borderId="1" xfId="0" applyFont="1" applyFill="1" applyBorder="1">
      <alignment vertical="center"/>
    </xf>
    <xf numFmtId="38" fontId="7" fillId="3" borderId="1" xfId="1" applyFont="1" applyFill="1" applyBorder="1">
      <alignment vertical="center"/>
    </xf>
    <xf numFmtId="0" fontId="10" fillId="0" borderId="0" xfId="0" applyFont="1" applyFill="1" applyAlignment="1">
      <alignment horizontal="right"/>
    </xf>
    <xf numFmtId="0" fontId="5" fillId="0" borderId="0" xfId="4" applyFont="1" applyFill="1" applyAlignment="1">
      <alignment vertical="center"/>
    </xf>
    <xf numFmtId="0" fontId="6" fillId="0" borderId="0" xfId="4" applyFont="1" applyFill="1" applyAlignment="1">
      <alignment vertical="center"/>
    </xf>
    <xf numFmtId="0" fontId="5" fillId="0" borderId="0" xfId="4" applyFont="1" applyFill="1" applyAlignment="1">
      <alignment horizontal="centerContinuous" vertical="center"/>
    </xf>
    <xf numFmtId="0" fontId="5" fillId="0" borderId="0" xfId="4" applyFont="1" applyFill="1" applyAlignment="1">
      <alignment vertical="center" wrapText="1"/>
    </xf>
    <xf numFmtId="0" fontId="5" fillId="0" borderId="0" xfId="4" applyFont="1" applyFill="1" applyAlignment="1">
      <alignment horizontal="right" vertical="center"/>
    </xf>
    <xf numFmtId="0" fontId="8" fillId="0" borderId="0" xfId="0" applyFont="1" applyFill="1" applyAlignment="1"/>
    <xf numFmtId="0" fontId="5" fillId="0" borderId="0" xfId="4" applyFont="1" applyFill="1" applyBorder="1" applyAlignment="1">
      <alignment horizontal="right" vertical="center"/>
    </xf>
    <xf numFmtId="0" fontId="14" fillId="6" borderId="1" xfId="0" applyFont="1" applyFill="1" applyBorder="1">
      <alignment vertical="center"/>
    </xf>
    <xf numFmtId="38" fontId="7" fillId="0" borderId="1" xfId="1" applyFont="1" applyBorder="1" applyProtection="1">
      <alignment vertical="center"/>
      <protection locked="0"/>
    </xf>
    <xf numFmtId="0" fontId="7" fillId="3" borderId="1" xfId="0" applyFont="1" applyFill="1" applyBorder="1" applyAlignment="1">
      <alignment vertical="center" shrinkToFit="1"/>
    </xf>
    <xf numFmtId="0" fontId="10" fillId="3" borderId="1" xfId="0" applyFont="1" applyFill="1" applyBorder="1">
      <alignment vertical="center"/>
    </xf>
    <xf numFmtId="0" fontId="7" fillId="3" borderId="1" xfId="0" applyFont="1" applyFill="1" applyBorder="1" applyProtection="1">
      <alignment vertical="center"/>
      <protection locked="0"/>
    </xf>
    <xf numFmtId="38" fontId="7" fillId="3" borderId="1" xfId="1" applyFont="1" applyFill="1" applyBorder="1" applyProtection="1">
      <alignment vertical="center"/>
      <protection locked="0"/>
    </xf>
    <xf numFmtId="0" fontId="7" fillId="0" borderId="0" xfId="0" applyFont="1" applyAlignment="1" applyProtection="1">
      <alignment horizontal="right" vertical="center"/>
      <protection locked="0"/>
    </xf>
    <xf numFmtId="0" fontId="10" fillId="3" borderId="1" xfId="0" applyFont="1" applyFill="1" applyBorder="1" applyProtection="1">
      <alignment vertical="center"/>
      <protection locked="0"/>
    </xf>
    <xf numFmtId="38" fontId="10" fillId="0" borderId="1" xfId="1" applyFont="1" applyBorder="1" applyProtection="1">
      <alignment vertical="center"/>
      <protection locked="0"/>
    </xf>
    <xf numFmtId="38" fontId="10" fillId="3" borderId="1" xfId="1" applyFont="1" applyFill="1" applyBorder="1" applyProtection="1">
      <alignment vertical="center"/>
      <protection locked="0"/>
    </xf>
    <xf numFmtId="38" fontId="10" fillId="0" borderId="15" xfId="1" applyFont="1" applyBorder="1" applyProtection="1">
      <alignment vertical="center"/>
    </xf>
    <xf numFmtId="38" fontId="10" fillId="0" borderId="1" xfId="1" applyFont="1" applyBorder="1" applyProtection="1">
      <alignment vertical="center"/>
    </xf>
    <xf numFmtId="0" fontId="10" fillId="0" borderId="1" xfId="0" applyFont="1" applyBorder="1" applyProtection="1">
      <alignment vertical="center"/>
      <protection locked="0"/>
    </xf>
    <xf numFmtId="38" fontId="14" fillId="0" borderId="1" xfId="1" applyFont="1" applyFill="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38" fontId="7" fillId="0" borderId="1" xfId="1" applyFont="1" applyFill="1" applyBorder="1" applyProtection="1">
      <alignment vertical="center"/>
      <protection locked="0"/>
    </xf>
    <xf numFmtId="38" fontId="7" fillId="0" borderId="1" xfId="1" applyFont="1" applyFill="1" applyBorder="1">
      <alignment vertical="center"/>
    </xf>
    <xf numFmtId="38" fontId="7" fillId="3" borderId="1" xfId="1" applyFont="1" applyFill="1" applyBorder="1" applyAlignment="1">
      <alignment vertical="center"/>
    </xf>
    <xf numFmtId="38" fontId="10" fillId="3" borderId="1" xfId="1" applyFont="1" applyFill="1" applyBorder="1">
      <alignment vertical="center"/>
    </xf>
    <xf numFmtId="38" fontId="10" fillId="3" borderId="1" xfId="1" applyFont="1" applyFill="1" applyBorder="1" applyAlignment="1">
      <alignment vertical="center"/>
    </xf>
    <xf numFmtId="38" fontId="14" fillId="6" borderId="1" xfId="1" applyFont="1" applyFill="1" applyBorder="1">
      <alignment vertical="center"/>
    </xf>
    <xf numFmtId="0" fontId="7" fillId="3" borderId="1" xfId="0" applyFont="1" applyFill="1" applyBorder="1" applyAlignment="1">
      <alignment vertical="center" wrapText="1" shrinkToFi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wrapText="1"/>
    </xf>
    <xf numFmtId="38" fontId="7" fillId="0" borderId="1" xfId="1" applyFont="1" applyFill="1" applyBorder="1" applyAlignment="1">
      <alignment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Border="1" applyAlignment="1">
      <alignment vertical="center"/>
    </xf>
    <xf numFmtId="0" fontId="5" fillId="0" borderId="7" xfId="4" applyFont="1" applyFill="1" applyBorder="1" applyAlignment="1">
      <alignment vertical="center" wrapText="1" shrinkToFit="1"/>
    </xf>
    <xf numFmtId="0" fontId="6" fillId="0" borderId="0" xfId="4" applyFont="1" applyFill="1" applyAlignment="1">
      <alignment horizontal="right" vertical="center"/>
    </xf>
    <xf numFmtId="0" fontId="5" fillId="0" borderId="6" xfId="4" quotePrefix="1" applyFont="1" applyFill="1" applyBorder="1" applyAlignment="1">
      <alignment horizontal="right" vertical="center"/>
    </xf>
    <xf numFmtId="0" fontId="5" fillId="0" borderId="10" xfId="4" quotePrefix="1" applyFont="1" applyFill="1" applyBorder="1" applyAlignment="1">
      <alignment horizontal="right" vertical="center"/>
    </xf>
    <xf numFmtId="0" fontId="5" fillId="0" borderId="14" xfId="4" applyFont="1" applyFill="1" applyBorder="1" applyAlignment="1">
      <alignment vertical="center" wrapText="1" shrinkToFit="1"/>
    </xf>
    <xf numFmtId="0" fontId="5" fillId="0" borderId="7" xfId="4" applyFont="1" applyFill="1" applyBorder="1" applyAlignment="1">
      <alignment horizontal="left" vertical="center" wrapText="1" shrinkToFit="1"/>
    </xf>
    <xf numFmtId="3" fontId="5" fillId="0" borderId="3" xfId="4" applyNumberFormat="1" applyFont="1" applyFill="1" applyBorder="1" applyAlignment="1">
      <alignment vertical="center" wrapText="1"/>
    </xf>
    <xf numFmtId="0" fontId="5" fillId="3" borderId="3" xfId="4" applyFont="1" applyFill="1" applyBorder="1" applyAlignment="1">
      <alignment vertical="center" wrapText="1"/>
    </xf>
    <xf numFmtId="0" fontId="5" fillId="3" borderId="1" xfId="4" applyFont="1" applyFill="1" applyBorder="1" applyAlignment="1">
      <alignment vertical="center" wrapText="1" shrinkToFit="1"/>
    </xf>
    <xf numFmtId="0" fontId="15" fillId="0" borderId="0" xfId="4" applyFont="1" applyFill="1" applyAlignment="1">
      <alignment horizontal="left" vertical="center" wrapText="1"/>
    </xf>
    <xf numFmtId="0" fontId="5" fillId="0" borderId="6" xfId="4" quotePrefix="1" applyFont="1" applyFill="1" applyBorder="1" applyAlignment="1">
      <alignment horizontal="right" vertical="center" wrapText="1"/>
    </xf>
    <xf numFmtId="0" fontId="10" fillId="0" borderId="12" xfId="2"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0" fillId="2" borderId="1" xfId="0" applyFont="1" applyFill="1" applyBorder="1" applyAlignment="1" applyProtection="1">
      <alignment horizontal="center" vertical="center"/>
      <protection locked="0"/>
    </xf>
    <xf numFmtId="38" fontId="7" fillId="0" borderId="2" xfId="1" applyFont="1" applyBorder="1">
      <alignment vertical="center"/>
    </xf>
    <xf numFmtId="38" fontId="7" fillId="0" borderId="23" xfId="0" applyNumberFormat="1" applyFont="1" applyBorder="1" applyAlignment="1">
      <alignment vertical="center"/>
    </xf>
    <xf numFmtId="38" fontId="7" fillId="0" borderId="23" xfId="1" applyFont="1" applyFill="1" applyBorder="1">
      <alignment vertical="center"/>
    </xf>
    <xf numFmtId="38" fontId="7" fillId="0" borderId="23" xfId="1" applyFont="1" applyBorder="1" applyAlignment="1">
      <alignment vertical="center"/>
    </xf>
    <xf numFmtId="38" fontId="10" fillId="0" borderId="23" xfId="1" applyFont="1" applyFill="1" applyBorder="1">
      <alignment vertical="center"/>
    </xf>
    <xf numFmtId="38" fontId="7" fillId="0" borderId="24" xfId="1" applyFont="1" applyBorder="1" applyAlignment="1">
      <alignment vertical="center"/>
    </xf>
    <xf numFmtId="38" fontId="7" fillId="0" borderId="23" xfId="1" applyFont="1" applyFill="1" applyBorder="1" applyAlignment="1">
      <alignment vertical="center"/>
    </xf>
    <xf numFmtId="0" fontId="7" fillId="0" borderId="1" xfId="0"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5" fillId="0" borderId="3" xfId="4" applyFont="1" applyFill="1" applyBorder="1" applyAlignment="1">
      <alignment vertical="center"/>
    </xf>
    <xf numFmtId="0" fontId="7" fillId="0" borderId="9" xfId="0" applyFont="1" applyFill="1" applyBorder="1">
      <alignment vertical="center"/>
    </xf>
    <xf numFmtId="0" fontId="7" fillId="3" borderId="1" xfId="0" applyFont="1" applyFill="1" applyBorder="1" applyAlignment="1" applyProtection="1">
      <alignment vertical="center"/>
      <protection locked="0"/>
    </xf>
    <xf numFmtId="38" fontId="7" fillId="0" borderId="1" xfId="1" applyFont="1" applyBorder="1" applyAlignment="1" applyProtection="1">
      <alignment vertical="center"/>
      <protection locked="0"/>
    </xf>
    <xf numFmtId="38" fontId="7" fillId="3" borderId="1" xfId="1" applyFont="1" applyFill="1" applyBorder="1" applyAlignment="1" applyProtection="1">
      <alignment vertical="center"/>
      <protection locked="0"/>
    </xf>
    <xf numFmtId="38" fontId="7" fillId="0" borderId="1" xfId="1" applyFont="1" applyBorder="1" applyAlignment="1" applyProtection="1">
      <alignment vertical="center"/>
    </xf>
    <xf numFmtId="38" fontId="7" fillId="0" borderId="1" xfId="1" applyFont="1" applyFill="1" applyBorder="1" applyAlignment="1" applyProtection="1">
      <alignment vertical="center"/>
      <protection locked="0"/>
    </xf>
    <xf numFmtId="0" fontId="7" fillId="3" borderId="1" xfId="0" applyFont="1" applyFill="1" applyBorder="1" applyAlignment="1">
      <alignment vertical="center"/>
    </xf>
    <xf numFmtId="0" fontId="7" fillId="0" borderId="15" xfId="0" applyFont="1" applyFill="1" applyBorder="1" applyAlignment="1" applyProtection="1">
      <alignment vertical="center"/>
      <protection locked="0"/>
    </xf>
    <xf numFmtId="38" fontId="7" fillId="0" borderId="15" xfId="1" applyFont="1" applyFill="1" applyBorder="1" applyAlignment="1" applyProtection="1">
      <alignment vertical="center"/>
      <protection locked="0"/>
    </xf>
    <xf numFmtId="0" fontId="7" fillId="0" borderId="0" xfId="0" applyFont="1" applyFill="1" applyBorder="1" applyProtection="1">
      <alignment vertical="center"/>
      <protection locked="0"/>
    </xf>
    <xf numFmtId="38" fontId="7" fillId="0" borderId="1" xfId="1" applyFont="1" applyFill="1" applyBorder="1" applyAlignment="1" applyProtection="1">
      <alignment vertical="center"/>
    </xf>
    <xf numFmtId="0" fontId="7" fillId="0" borderId="1" xfId="0" applyFont="1" applyBorder="1" applyAlignment="1" applyProtection="1">
      <alignment vertical="center" wrapText="1"/>
      <protection locked="0"/>
    </xf>
    <xf numFmtId="0" fontId="7" fillId="0" borderId="1" xfId="0" applyFont="1" applyBorder="1" applyAlignment="1">
      <alignment horizontal="center" vertical="center" wrapText="1"/>
    </xf>
    <xf numFmtId="0" fontId="7" fillId="0" borderId="0" xfId="0" applyFont="1">
      <alignment vertical="center"/>
    </xf>
    <xf numFmtId="0" fontId="14" fillId="0" borderId="0" xfId="2" applyFont="1" applyFill="1" applyBorder="1">
      <alignment vertical="center"/>
    </xf>
    <xf numFmtId="0" fontId="14" fillId="2" borderId="1" xfId="2" applyFont="1" applyFill="1" applyBorder="1" applyAlignment="1">
      <alignment horizontal="center" vertical="center" wrapText="1"/>
    </xf>
    <xf numFmtId="0" fontId="14" fillId="0" borderId="6" xfId="2" applyFont="1" applyFill="1" applyBorder="1" applyAlignment="1">
      <alignment horizontal="center" vertical="center"/>
    </xf>
    <xf numFmtId="0" fontId="14" fillId="0" borderId="7" xfId="2" applyFont="1" applyFill="1" applyBorder="1" applyAlignment="1">
      <alignment vertical="center"/>
    </xf>
    <xf numFmtId="0" fontId="14" fillId="3" borderId="1" xfId="2" applyFont="1" applyFill="1" applyBorder="1" applyAlignment="1">
      <alignment horizontal="left" vertical="center"/>
    </xf>
    <xf numFmtId="38" fontId="14" fillId="3" borderId="1" xfId="1" applyFont="1" applyFill="1" applyBorder="1" applyAlignment="1">
      <alignment horizontal="right" vertical="center"/>
    </xf>
    <xf numFmtId="0" fontId="14" fillId="0" borderId="2" xfId="2" applyFont="1" applyFill="1" applyBorder="1" applyAlignment="1">
      <alignment horizontal="center" vertical="center"/>
    </xf>
    <xf numFmtId="0" fontId="14" fillId="0" borderId="1" xfId="2" applyFont="1" applyFill="1" applyBorder="1" applyAlignment="1">
      <alignment horizontal="center" vertical="center"/>
    </xf>
    <xf numFmtId="38" fontId="7" fillId="3" borderId="1" xfId="1" applyFont="1" applyFill="1" applyBorder="1" applyAlignment="1">
      <alignment horizontal="right" vertical="center"/>
    </xf>
    <xf numFmtId="0" fontId="14" fillId="0" borderId="8"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3" xfId="2" applyFont="1" applyFill="1" applyBorder="1" applyAlignment="1">
      <alignment horizontal="center" vertical="center"/>
    </xf>
    <xf numFmtId="0" fontId="14" fillId="0" borderId="7" xfId="2" applyFont="1" applyFill="1" applyBorder="1" applyAlignment="1">
      <alignment horizontal="center" vertical="center"/>
    </xf>
    <xf numFmtId="38" fontId="7" fillId="3" borderId="2" xfId="1" applyFont="1" applyFill="1" applyBorder="1" applyAlignment="1">
      <alignment horizontal="right" vertical="center"/>
    </xf>
    <xf numFmtId="38" fontId="10" fillId="0" borderId="26" xfId="1" applyFont="1" applyFill="1" applyBorder="1">
      <alignment vertical="center"/>
    </xf>
    <xf numFmtId="0" fontId="10" fillId="0" borderId="0" xfId="0" applyFont="1">
      <alignment vertical="center"/>
    </xf>
    <xf numFmtId="0" fontId="7" fillId="0" borderId="25" xfId="0" applyFont="1" applyBorder="1">
      <alignment vertical="center"/>
    </xf>
    <xf numFmtId="0" fontId="10" fillId="0" borderId="0" xfId="0" applyFont="1" applyFill="1" applyBorder="1">
      <alignment vertical="center"/>
    </xf>
    <xf numFmtId="0" fontId="7" fillId="0" borderId="0" xfId="0" applyFont="1" applyFill="1" applyBorder="1">
      <alignment vertical="center"/>
    </xf>
    <xf numFmtId="0" fontId="7" fillId="0" borderId="12"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5" borderId="1" xfId="0" applyFont="1" applyFill="1" applyBorder="1">
      <alignment vertical="center"/>
    </xf>
    <xf numFmtId="38" fontId="7" fillId="0" borderId="1" xfId="3" applyFont="1" applyFill="1" applyBorder="1">
      <alignment vertical="center"/>
    </xf>
    <xf numFmtId="38" fontId="7" fillId="3" borderId="1" xfId="3" applyFont="1" applyFill="1" applyBorder="1">
      <alignment vertical="center"/>
    </xf>
    <xf numFmtId="0" fontId="7" fillId="0" borderId="1" xfId="0" applyFont="1" applyFill="1" applyBorder="1" applyAlignment="1">
      <alignment horizontal="center" vertical="center" wrapText="1"/>
    </xf>
    <xf numFmtId="0" fontId="14" fillId="0" borderId="0" xfId="2" applyFont="1" applyFill="1" applyBorder="1" applyAlignment="1"/>
    <xf numFmtId="0" fontId="7" fillId="3" borderId="2" xfId="0" applyFont="1" applyFill="1" applyBorder="1" applyAlignment="1">
      <alignment vertical="center" wrapText="1"/>
    </xf>
    <xf numFmtId="0" fontId="7" fillId="5" borderId="2" xfId="0" applyFont="1" applyFill="1" applyBorder="1">
      <alignment vertical="center"/>
    </xf>
    <xf numFmtId="38" fontId="7" fillId="0" borderId="1" xfId="0" applyNumberFormat="1" applyFont="1" applyFill="1" applyBorder="1">
      <alignment vertical="center"/>
    </xf>
    <xf numFmtId="0" fontId="14" fillId="3" borderId="1" xfId="2" applyFont="1" applyFill="1" applyBorder="1" applyAlignment="1">
      <alignment vertical="center"/>
    </xf>
    <xf numFmtId="38" fontId="14" fillId="0" borderId="23" xfId="2" applyNumberFormat="1" applyFont="1" applyFill="1" applyBorder="1" applyAlignment="1">
      <alignment vertical="center"/>
    </xf>
    <xf numFmtId="0" fontId="7" fillId="0" borderId="24" xfId="0" applyFont="1" applyFill="1" applyBorder="1" applyProtection="1">
      <alignment vertical="center"/>
      <protection locked="0"/>
    </xf>
    <xf numFmtId="0" fontId="7" fillId="0" borderId="4" xfId="0" applyFont="1" applyFill="1" applyBorder="1" applyProtection="1">
      <alignment vertical="center"/>
      <protection locked="0"/>
    </xf>
    <xf numFmtId="0" fontId="7" fillId="0" borderId="25" xfId="0" applyFont="1" applyFill="1" applyBorder="1" applyProtection="1">
      <alignment vertical="center"/>
      <protection locked="0"/>
    </xf>
    <xf numFmtId="0" fontId="7" fillId="0" borderId="0" xfId="0" applyFont="1" applyProtection="1">
      <alignment vertical="center"/>
      <protection locked="0"/>
    </xf>
    <xf numFmtId="0" fontId="14" fillId="0" borderId="0" xfId="0" applyFont="1" applyFill="1" applyBorder="1">
      <alignment vertical="center"/>
    </xf>
    <xf numFmtId="0" fontId="7" fillId="0" borderId="0" xfId="0" applyFont="1" applyFill="1" applyBorder="1" applyAlignment="1">
      <alignment horizontal="right" vertical="center"/>
    </xf>
    <xf numFmtId="38" fontId="7" fillId="0" borderId="10" xfId="0" applyNumberFormat="1" applyFont="1" applyFill="1" applyBorder="1">
      <alignment vertical="center"/>
    </xf>
    <xf numFmtId="38" fontId="7" fillId="0" borderId="3" xfId="0" applyNumberFormat="1" applyFont="1" applyFill="1" applyBorder="1">
      <alignment vertical="center"/>
    </xf>
    <xf numFmtId="0" fontId="7" fillId="0" borderId="0" xfId="0" applyFont="1" applyFill="1" applyBorder="1" applyAlignment="1">
      <alignment vertical="center"/>
    </xf>
    <xf numFmtId="38" fontId="7" fillId="3" borderId="2" xfId="1" applyFont="1" applyFill="1" applyBorder="1">
      <alignment vertical="center"/>
    </xf>
    <xf numFmtId="0" fontId="14" fillId="3" borderId="1" xfId="2" applyFont="1" applyFill="1" applyBorder="1" applyAlignment="1">
      <alignment horizontal="center" vertical="center"/>
    </xf>
    <xf numFmtId="0" fontId="14" fillId="0" borderId="7" xfId="2" applyFont="1" applyFill="1" applyBorder="1" applyAlignment="1">
      <alignment horizontal="left" vertical="center"/>
    </xf>
    <xf numFmtId="38" fontId="14" fillId="0" borderId="23" xfId="1" applyFont="1" applyFill="1" applyBorder="1">
      <alignment vertical="center"/>
    </xf>
    <xf numFmtId="0" fontId="14" fillId="0" borderId="28" xfId="2" applyFont="1" applyFill="1" applyBorder="1">
      <alignment vertical="center"/>
    </xf>
    <xf numFmtId="0" fontId="14" fillId="0" borderId="26" xfId="2" applyFont="1" applyFill="1" applyBorder="1">
      <alignment vertical="center"/>
    </xf>
    <xf numFmtId="38" fontId="14" fillId="0" borderId="1" xfId="3" applyFont="1" applyFill="1" applyBorder="1">
      <alignment vertical="center"/>
    </xf>
    <xf numFmtId="0" fontId="7" fillId="0" borderId="5" xfId="0" applyFont="1" applyBorder="1" applyAlignment="1">
      <alignment horizontal="right" vertical="center"/>
    </xf>
    <xf numFmtId="0" fontId="7" fillId="0" borderId="18" xfId="0" applyFont="1" applyFill="1" applyBorder="1">
      <alignment vertical="center"/>
    </xf>
    <xf numFmtId="0" fontId="7" fillId="0" borderId="18" xfId="0" applyFont="1" applyFill="1" applyBorder="1" applyAlignment="1">
      <alignment vertical="center"/>
    </xf>
    <xf numFmtId="0" fontId="7" fillId="0" borderId="7" xfId="0" applyFont="1" applyFill="1" applyBorder="1" applyAlignment="1">
      <alignment horizontal="center" vertical="center"/>
    </xf>
    <xf numFmtId="0" fontId="7" fillId="0" borderId="18" xfId="0" applyFont="1" applyFill="1" applyBorder="1" applyAlignment="1">
      <alignment horizontal="center" vertical="center"/>
    </xf>
    <xf numFmtId="38" fontId="7" fillId="0" borderId="18" xfId="3" applyFont="1" applyFill="1" applyBorder="1">
      <alignment vertical="center"/>
    </xf>
    <xf numFmtId="0" fontId="7" fillId="0" borderId="11" xfId="0" applyFont="1" applyFill="1" applyBorder="1" applyAlignment="1">
      <alignment horizontal="center" vertical="center"/>
    </xf>
    <xf numFmtId="0" fontId="7" fillId="0" borderId="11" xfId="0" applyFont="1" applyFill="1" applyBorder="1">
      <alignment vertical="center"/>
    </xf>
    <xf numFmtId="38" fontId="7" fillId="0" borderId="11" xfId="3" applyFont="1" applyFill="1" applyBorder="1">
      <alignment vertical="center"/>
    </xf>
    <xf numFmtId="0" fontId="7" fillId="0" borderId="11" xfId="0" applyFont="1" applyFill="1" applyBorder="1" applyAlignment="1">
      <alignment vertical="center"/>
    </xf>
    <xf numFmtId="38" fontId="7" fillId="0" borderId="11" xfId="1" applyFont="1" applyFill="1" applyBorder="1">
      <alignment vertical="center"/>
    </xf>
    <xf numFmtId="38" fontId="7" fillId="0" borderId="1" xfId="1" applyFont="1" applyFill="1" applyBorder="1" applyAlignment="1">
      <alignment vertical="center"/>
    </xf>
    <xf numFmtId="38" fontId="7" fillId="0" borderId="0" xfId="1" applyFont="1" applyFill="1" applyBorder="1" applyAlignment="1">
      <alignment vertical="center"/>
    </xf>
    <xf numFmtId="0" fontId="7" fillId="0" borderId="25" xfId="0" applyFont="1" applyFill="1" applyBorder="1">
      <alignment vertical="center"/>
    </xf>
    <xf numFmtId="38" fontId="7" fillId="0" borderId="24" xfId="1" applyFont="1" applyBorder="1" applyAlignment="1">
      <alignment horizontal="right" vertical="center"/>
    </xf>
    <xf numFmtId="0" fontId="7" fillId="0" borderId="0" xfId="0" applyFont="1" applyBorder="1" applyAlignment="1">
      <alignment horizontal="left" vertical="center"/>
    </xf>
    <xf numFmtId="0" fontId="7" fillId="0" borderId="18" xfId="0" applyFont="1" applyBorder="1" applyAlignment="1">
      <alignment vertical="center"/>
    </xf>
    <xf numFmtId="38" fontId="7" fillId="0" borderId="18" xfId="1" applyFont="1" applyFill="1" applyBorder="1" applyAlignment="1">
      <alignment vertical="center"/>
    </xf>
    <xf numFmtId="38" fontId="7" fillId="0" borderId="18" xfId="1" applyFont="1" applyBorder="1" applyAlignment="1">
      <alignment vertical="center"/>
    </xf>
    <xf numFmtId="38" fontId="7" fillId="0" borderId="0" xfId="1" applyFont="1" applyBorder="1" applyAlignment="1">
      <alignment vertical="center"/>
    </xf>
    <xf numFmtId="38" fontId="7" fillId="0" borderId="24" xfId="1" applyFont="1" applyFill="1" applyBorder="1" applyAlignment="1">
      <alignment vertical="center"/>
    </xf>
    <xf numFmtId="38" fontId="7" fillId="0" borderId="11" xfId="1" applyFont="1" applyFill="1" applyBorder="1" applyAlignment="1">
      <alignment horizontal="right" vertical="center"/>
    </xf>
    <xf numFmtId="38" fontId="7" fillId="0" borderId="12" xfId="1" applyFont="1" applyFill="1" applyBorder="1" applyAlignment="1">
      <alignment vertical="center"/>
    </xf>
    <xf numFmtId="0" fontId="5" fillId="0" borderId="10" xfId="4" applyFont="1" applyFill="1" applyBorder="1" applyAlignment="1">
      <alignment vertical="center" wrapText="1"/>
    </xf>
    <xf numFmtId="0" fontId="5" fillId="0" borderId="14" xfId="4" applyFont="1" applyFill="1" applyBorder="1" applyAlignment="1">
      <alignment horizontal="center" vertical="center" wrapText="1" shrinkToFit="1"/>
    </xf>
    <xf numFmtId="0" fontId="5" fillId="0" borderId="3" xfId="4" applyFont="1" applyFill="1" applyBorder="1" applyAlignment="1">
      <alignment vertical="center" wrapText="1" shrinkToFit="1"/>
    </xf>
    <xf numFmtId="0" fontId="5" fillId="0" borderId="3" xfId="0" applyFont="1" applyFill="1" applyBorder="1" applyAlignment="1">
      <alignment vertical="center"/>
    </xf>
    <xf numFmtId="0" fontId="5" fillId="0" borderId="3" xfId="4" applyFont="1" applyFill="1" applyBorder="1" applyAlignment="1">
      <alignment horizontal="right" vertical="center"/>
    </xf>
    <xf numFmtId="3" fontId="6" fillId="0" borderId="14" xfId="0" applyNumberFormat="1" applyFont="1" applyFill="1" applyBorder="1" applyAlignment="1">
      <alignment vertical="center" wrapText="1"/>
    </xf>
    <xf numFmtId="3" fontId="6" fillId="3" borderId="3" xfId="0" applyNumberFormat="1" applyFont="1" applyFill="1" applyBorder="1" applyAlignment="1">
      <alignment vertical="center" wrapText="1"/>
    </xf>
    <xf numFmtId="3" fontId="6" fillId="0" borderId="3" xfId="0" applyNumberFormat="1" applyFont="1" applyFill="1" applyBorder="1" applyAlignment="1">
      <alignment vertical="center" wrapText="1"/>
    </xf>
    <xf numFmtId="38" fontId="6" fillId="0" borderId="3" xfId="0" applyNumberFormat="1" applyFont="1" applyFill="1" applyBorder="1" applyAlignment="1">
      <alignment vertical="center" wrapText="1"/>
    </xf>
    <xf numFmtId="3" fontId="6" fillId="3" borderId="14" xfId="0" applyNumberFormat="1" applyFont="1" applyFill="1" applyBorder="1" applyAlignment="1">
      <alignment vertical="center" wrapText="1"/>
    </xf>
    <xf numFmtId="3" fontId="6" fillId="0" borderId="3" xfId="0" applyNumberFormat="1" applyFont="1" applyFill="1" applyBorder="1" applyAlignment="1">
      <alignment vertical="center"/>
    </xf>
    <xf numFmtId="38" fontId="6" fillId="0" borderId="1" xfId="5" applyFont="1" applyFill="1" applyBorder="1" applyAlignment="1">
      <alignment vertical="center" wrapText="1" shrinkToFit="1"/>
    </xf>
    <xf numFmtId="38" fontId="6" fillId="0" borderId="3" xfId="5" applyFont="1" applyFill="1" applyBorder="1" applyAlignment="1">
      <alignment vertical="center" wrapText="1" shrinkToFit="1"/>
    </xf>
    <xf numFmtId="0" fontId="14" fillId="2" borderId="2" xfId="2" applyFont="1" applyFill="1" applyBorder="1" applyAlignment="1">
      <alignment horizontal="center" vertical="center"/>
    </xf>
    <xf numFmtId="38" fontId="7" fillId="0" borderId="1" xfId="1" applyFont="1" applyFill="1" applyBorder="1" applyAlignment="1">
      <alignment vertical="center"/>
    </xf>
    <xf numFmtId="38" fontId="7" fillId="3" borderId="1" xfId="1" applyFont="1" applyFill="1" applyBorder="1" applyAlignment="1">
      <alignment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14" fillId="4" borderId="3"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38" fontId="7" fillId="0" borderId="11" xfId="1" applyFont="1" applyFill="1" applyBorder="1" applyAlignment="1">
      <alignment vertical="center"/>
    </xf>
    <xf numFmtId="0" fontId="7" fillId="2" borderId="3" xfId="0" applyFont="1" applyFill="1" applyBorder="1" applyAlignment="1">
      <alignment vertical="center"/>
    </xf>
    <xf numFmtId="38" fontId="7" fillId="3" borderId="7" xfId="1" applyFont="1" applyFill="1" applyBorder="1" applyAlignment="1">
      <alignment vertical="center"/>
    </xf>
    <xf numFmtId="38" fontId="7" fillId="3" borderId="13" xfId="1" applyFont="1" applyFill="1" applyBorder="1" applyAlignment="1">
      <alignment vertical="center"/>
    </xf>
    <xf numFmtId="38" fontId="7" fillId="0" borderId="7" xfId="1" applyFont="1" applyFill="1" applyBorder="1" applyAlignment="1">
      <alignment vertical="center"/>
    </xf>
    <xf numFmtId="38" fontId="7" fillId="0" borderId="1" xfId="0" applyNumberFormat="1" applyFont="1" applyFill="1" applyBorder="1" applyAlignment="1">
      <alignment vertical="center"/>
    </xf>
    <xf numFmtId="0" fontId="14" fillId="0" borderId="6" xfId="2" applyFont="1" applyFill="1" applyBorder="1" applyAlignment="1">
      <alignment horizontal="center" vertical="center" wrapText="1" shrinkToFit="1"/>
    </xf>
    <xf numFmtId="0" fontId="14" fillId="2" borderId="6" xfId="2" applyFont="1" applyFill="1" applyBorder="1" applyAlignment="1">
      <alignment horizontal="center" vertical="center" wrapText="1"/>
    </xf>
    <xf numFmtId="0" fontId="7" fillId="4"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6" xfId="0" applyFont="1" applyBorder="1" applyAlignment="1">
      <alignment horizontal="center" vertical="center"/>
    </xf>
    <xf numFmtId="0" fontId="14" fillId="0" borderId="10" xfId="2" applyFont="1" applyFill="1" applyBorder="1" applyAlignment="1">
      <alignment horizontal="center" vertical="center" wrapText="1" shrinkToFit="1"/>
    </xf>
    <xf numFmtId="0" fontId="14" fillId="3" borderId="6" xfId="2" applyFont="1" applyFill="1" applyBorder="1" applyAlignment="1">
      <alignment vertical="center"/>
    </xf>
    <xf numFmtId="38" fontId="18" fillId="3" borderId="7" xfId="1" applyFont="1" applyFill="1" applyBorder="1" applyAlignment="1">
      <alignment vertical="center"/>
    </xf>
    <xf numFmtId="0" fontId="7" fillId="0" borderId="1" xfId="0" applyFont="1" applyBorder="1" applyAlignment="1" applyProtection="1">
      <alignment horizontal="center" vertical="center" wrapText="1"/>
      <protection locked="0"/>
    </xf>
    <xf numFmtId="0" fontId="7" fillId="3" borderId="1" xfId="0" applyFont="1" applyFill="1" applyBorder="1" applyAlignment="1" applyProtection="1">
      <alignment vertical="center"/>
      <protection locked="0"/>
    </xf>
    <xf numFmtId="38" fontId="7" fillId="0" borderId="1" xfId="1" applyFont="1" applyFill="1" applyBorder="1" applyAlignment="1" applyProtection="1">
      <alignment vertical="center"/>
    </xf>
    <xf numFmtId="38" fontId="7" fillId="0" borderId="1" xfId="1" applyFont="1" applyFill="1" applyBorder="1" applyAlignment="1" applyProtection="1">
      <alignment vertical="center"/>
      <protection locked="0"/>
    </xf>
    <xf numFmtId="38" fontId="14" fillId="3" borderId="1" xfId="1" applyFont="1" applyFill="1" applyBorder="1">
      <alignment vertical="center"/>
    </xf>
    <xf numFmtId="0" fontId="7" fillId="0" borderId="1" xfId="0" applyFont="1" applyFill="1" applyBorder="1" applyAlignment="1" applyProtection="1">
      <alignment vertical="center"/>
      <protection locked="0"/>
    </xf>
    <xf numFmtId="0" fontId="10" fillId="0" borderId="1" xfId="0" applyFont="1" applyFill="1" applyBorder="1" applyProtection="1">
      <alignment vertical="center"/>
      <protection locked="0"/>
    </xf>
    <xf numFmtId="0" fontId="7" fillId="0" borderId="1" xfId="0" applyFont="1" applyFill="1" applyBorder="1">
      <alignment vertical="center"/>
    </xf>
    <xf numFmtId="0" fontId="5" fillId="0" borderId="3" xfId="0" applyFont="1" applyFill="1" applyBorder="1" applyAlignment="1">
      <alignment horizontal="right" vertical="center"/>
    </xf>
    <xf numFmtId="0" fontId="5" fillId="0" borderId="3" xfId="0" applyFont="1" applyFill="1" applyBorder="1" applyAlignment="1">
      <alignment horizontal="right" vertical="center" wrapText="1"/>
    </xf>
    <xf numFmtId="0" fontId="5" fillId="0" borderId="8" xfId="0" quotePrefix="1" applyFont="1" applyFill="1" applyBorder="1" applyAlignment="1">
      <alignment horizontal="center" vertical="center" wrapText="1"/>
    </xf>
    <xf numFmtId="0" fontId="5" fillId="0" borderId="3" xfId="4" quotePrefix="1" applyFont="1" applyFill="1" applyBorder="1" applyAlignment="1">
      <alignment horizontal="right" vertical="center"/>
    </xf>
    <xf numFmtId="0" fontId="7"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0" borderId="15" xfId="0" applyFont="1" applyFill="1" applyBorder="1" applyAlignment="1" applyProtection="1">
      <alignment vertical="center"/>
      <protection locked="0"/>
    </xf>
    <xf numFmtId="0" fontId="7" fillId="4" borderId="7" xfId="0" applyFont="1" applyFill="1" applyBorder="1" applyAlignment="1">
      <alignment horizontal="center" vertical="center"/>
    </xf>
    <xf numFmtId="0" fontId="7" fillId="0" borderId="15" xfId="0" applyFont="1" applyFill="1" applyBorder="1">
      <alignment vertical="center"/>
    </xf>
    <xf numFmtId="38" fontId="7" fillId="0" borderId="15" xfId="1" applyFont="1" applyBorder="1">
      <alignment vertical="center"/>
    </xf>
    <xf numFmtId="0" fontId="20" fillId="0" borderId="0" xfId="0" applyFont="1">
      <alignment vertical="center"/>
    </xf>
    <xf numFmtId="0" fontId="20" fillId="0" borderId="0" xfId="0" applyFont="1" applyAlignment="1">
      <alignment vertical="center" wrapText="1"/>
    </xf>
    <xf numFmtId="0" fontId="14" fillId="0" borderId="0" xfId="0" applyFont="1" applyFill="1" applyBorder="1" applyAlignment="1">
      <alignment vertical="center" wrapText="1"/>
    </xf>
    <xf numFmtId="0" fontId="20" fillId="0" borderId="1" xfId="0" applyFont="1" applyBorder="1" applyAlignment="1">
      <alignment horizontal="center" vertical="center" wrapText="1"/>
    </xf>
    <xf numFmtId="0" fontId="20" fillId="0" borderId="1" xfId="0" quotePrefix="1" applyFont="1" applyBorder="1" applyAlignment="1">
      <alignment horizontal="right" vertical="center" wrapText="1"/>
    </xf>
    <xf numFmtId="0" fontId="5" fillId="0"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21" fillId="0" borderId="0" xfId="2" applyFont="1" applyFill="1" applyBorder="1">
      <alignment vertical="center"/>
    </xf>
    <xf numFmtId="0" fontId="11" fillId="0" borderId="0" xfId="2" applyFont="1" applyFill="1" applyBorder="1">
      <alignment vertical="center"/>
    </xf>
    <xf numFmtId="0" fontId="21" fillId="0" borderId="6" xfId="2" applyFont="1" applyFill="1" applyBorder="1" applyAlignment="1">
      <alignment horizontal="left" vertical="center"/>
    </xf>
    <xf numFmtId="0" fontId="21" fillId="0" borderId="7" xfId="2" applyFont="1" applyFill="1" applyBorder="1" applyAlignment="1">
      <alignment horizontal="left" vertical="center"/>
    </xf>
    <xf numFmtId="38" fontId="22" fillId="3" borderId="1" xfId="3" applyFont="1" applyFill="1" applyBorder="1">
      <alignment vertical="center"/>
    </xf>
    <xf numFmtId="38" fontId="10" fillId="0" borderId="18" xfId="1" applyFont="1" applyFill="1" applyBorder="1">
      <alignment vertical="center"/>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15" fillId="0" borderId="0" xfId="4" applyFont="1" applyFill="1" applyAlignment="1">
      <alignment horizontal="left" vertical="center" wrapText="1"/>
    </xf>
    <xf numFmtId="0" fontId="5" fillId="0" borderId="8" xfId="4" applyFont="1" applyFill="1" applyBorder="1" applyAlignment="1">
      <alignment horizontal="center" vertical="center" wrapText="1"/>
    </xf>
    <xf numFmtId="0" fontId="5" fillId="0" borderId="2" xfId="4" applyFont="1" applyFill="1" applyBorder="1" applyAlignment="1">
      <alignment horizontal="center" vertical="center" wrapText="1"/>
    </xf>
    <xf numFmtId="38" fontId="14" fillId="3" borderId="6" xfId="1" applyFont="1" applyFill="1" applyBorder="1" applyAlignment="1">
      <alignment vertical="center"/>
    </xf>
    <xf numFmtId="38" fontId="14" fillId="3" borderId="6" xfId="1" applyFont="1" applyFill="1" applyBorder="1" applyAlignment="1">
      <alignment horizontal="center" vertical="center"/>
    </xf>
    <xf numFmtId="38" fontId="7" fillId="0" borderId="6" xfId="1" applyFont="1" applyFill="1" applyBorder="1" applyAlignment="1">
      <alignment vertical="center"/>
    </xf>
    <xf numFmtId="38" fontId="5" fillId="0" borderId="3" xfId="5" applyFont="1" applyFill="1" applyBorder="1" applyAlignment="1">
      <alignment vertical="center" wrapText="1" shrinkToFit="1"/>
    </xf>
    <xf numFmtId="0" fontId="19" fillId="0" borderId="8" xfId="4"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5" fillId="0" borderId="7" xfId="4" applyFont="1" applyFill="1" applyBorder="1" applyAlignment="1">
      <alignment horizontal="left" vertical="center" wrapText="1" shrinkToFit="1"/>
    </xf>
    <xf numFmtId="176" fontId="6" fillId="0" borderId="2" xfId="4" applyNumberFormat="1" applyFont="1" applyFill="1" applyBorder="1" applyAlignment="1">
      <alignment horizontal="right" vertical="center" wrapText="1" shrinkToFit="1"/>
    </xf>
    <xf numFmtId="0" fontId="5" fillId="0" borderId="6" xfId="4" quotePrefix="1" applyFont="1" applyFill="1" applyBorder="1" applyAlignment="1">
      <alignment horizontal="right" vertical="center" wrapText="1"/>
    </xf>
    <xf numFmtId="0" fontId="7" fillId="3" borderId="6" xfId="0" applyFont="1" applyFill="1" applyBorder="1" applyAlignment="1">
      <alignment vertical="center"/>
    </xf>
    <xf numFmtId="0" fontId="7" fillId="3" borderId="12" xfId="0" applyFont="1" applyFill="1" applyBorder="1" applyAlignment="1">
      <alignment vertical="center"/>
    </xf>
    <xf numFmtId="0" fontId="7" fillId="3" borderId="7" xfId="0" applyFont="1" applyFill="1" applyBorder="1" applyAlignment="1">
      <alignment vertical="center"/>
    </xf>
    <xf numFmtId="0" fontId="14" fillId="2" borderId="2" xfId="2"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14" fillId="3" borderId="1" xfId="2" applyFont="1" applyFill="1" applyBorder="1" applyAlignment="1">
      <alignment horizontal="center" vertical="center"/>
    </xf>
    <xf numFmtId="0" fontId="17" fillId="0" borderId="1" xfId="0" applyFont="1" applyBorder="1" applyAlignment="1">
      <alignment vertical="center" wrapText="1"/>
    </xf>
    <xf numFmtId="0" fontId="13" fillId="0" borderId="1" xfId="0" applyFont="1" applyBorder="1" applyAlignment="1">
      <alignment vertical="center" wrapText="1"/>
    </xf>
    <xf numFmtId="38" fontId="6" fillId="0" borderId="29" xfId="5" applyFont="1" applyFill="1" applyBorder="1" applyAlignment="1">
      <alignment vertical="center" wrapText="1" shrinkToFit="1"/>
    </xf>
    <xf numFmtId="0" fontId="5" fillId="0" borderId="13" xfId="4" applyFont="1" applyFill="1" applyBorder="1" applyAlignment="1">
      <alignment vertical="center" wrapText="1" shrinkToFit="1"/>
    </xf>
    <xf numFmtId="0" fontId="5" fillId="3" borderId="2" xfId="4" applyFont="1" applyFill="1" applyBorder="1" applyAlignment="1">
      <alignment vertical="center" wrapText="1"/>
    </xf>
    <xf numFmtId="38" fontId="6" fillId="0" borderId="2" xfId="5" applyFont="1" applyFill="1" applyBorder="1" applyAlignment="1">
      <alignment vertical="center" wrapText="1" shrinkToFit="1"/>
    </xf>
    <xf numFmtId="0" fontId="5" fillId="3" borderId="1" xfId="4" applyFont="1" applyFill="1" applyBorder="1" applyAlignment="1">
      <alignment vertical="center" wrapText="1"/>
    </xf>
    <xf numFmtId="3" fontId="6" fillId="3" borderId="31" xfId="0" applyNumberFormat="1" applyFont="1" applyFill="1" applyBorder="1" applyAlignment="1">
      <alignment vertical="center" wrapText="1"/>
    </xf>
    <xf numFmtId="3" fontId="6" fillId="0" borderId="31"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6" fillId="3" borderId="2"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6" fillId="3" borderId="13"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3" xfId="0" applyNumberFormat="1" applyFont="1" applyFill="1" applyBorder="1" applyAlignment="1">
      <alignment vertical="center"/>
    </xf>
    <xf numFmtId="38" fontId="7" fillId="0" borderId="2" xfId="1" applyFont="1" applyBorder="1" applyAlignment="1" applyProtection="1">
      <alignment vertical="center"/>
      <protection locked="0"/>
    </xf>
    <xf numFmtId="38" fontId="7" fillId="0" borderId="23" xfId="0" applyNumberFormat="1" applyFont="1" applyBorder="1" applyProtection="1">
      <alignment vertical="center"/>
      <protection locked="0"/>
    </xf>
    <xf numFmtId="38" fontId="7" fillId="0" borderId="23" xfId="0" applyNumberFormat="1" applyFont="1" applyFill="1" applyBorder="1" applyProtection="1">
      <alignment vertical="center"/>
      <protection locked="0"/>
    </xf>
    <xf numFmtId="0" fontId="10" fillId="0" borderId="1" xfId="0" applyFont="1" applyBorder="1" applyAlignment="1" applyProtection="1">
      <alignment vertical="center" wrapText="1"/>
      <protection locked="0"/>
    </xf>
    <xf numFmtId="3" fontId="6" fillId="0" borderId="32" xfId="0" applyNumberFormat="1" applyFont="1" applyFill="1" applyBorder="1" applyAlignment="1">
      <alignment vertical="center"/>
    </xf>
    <xf numFmtId="3" fontId="5" fillId="3" borderId="3" xfId="4" applyNumberFormat="1" applyFont="1" applyFill="1" applyBorder="1" applyAlignment="1">
      <alignment horizontal="left" vertical="center" wrapText="1"/>
    </xf>
    <xf numFmtId="176" fontId="5" fillId="3" borderId="1" xfId="4" applyNumberFormat="1" applyFont="1" applyFill="1" applyBorder="1" applyAlignment="1">
      <alignment horizontal="left" vertical="center" wrapText="1" shrinkToFit="1"/>
    </xf>
    <xf numFmtId="3" fontId="5" fillId="3" borderId="2" xfId="4" applyNumberFormat="1" applyFont="1" applyFill="1" applyBorder="1" applyAlignment="1">
      <alignment vertical="center" wrapText="1"/>
    </xf>
    <xf numFmtId="3" fontId="5" fillId="3" borderId="1" xfId="4" applyNumberFormat="1" applyFont="1" applyFill="1" applyBorder="1" applyAlignment="1">
      <alignment vertical="center" wrapText="1"/>
    </xf>
    <xf numFmtId="3" fontId="5" fillId="3" borderId="29" xfId="4" applyNumberFormat="1" applyFont="1" applyFill="1" applyBorder="1" applyAlignment="1">
      <alignment vertical="center" wrapText="1"/>
    </xf>
    <xf numFmtId="38" fontId="5" fillId="3" borderId="3" xfId="1" applyFont="1" applyFill="1" applyBorder="1" applyAlignment="1">
      <alignment vertical="center" wrapText="1"/>
    </xf>
    <xf numFmtId="38" fontId="5" fillId="3" borderId="14" xfId="1" applyFont="1" applyFill="1" applyBorder="1" applyAlignment="1">
      <alignment vertical="center" wrapText="1"/>
    </xf>
    <xf numFmtId="38" fontId="5" fillId="3" borderId="14" xfId="0" applyNumberFormat="1" applyFont="1" applyFill="1" applyBorder="1" applyAlignment="1">
      <alignment vertical="center" wrapText="1"/>
    </xf>
    <xf numFmtId="38" fontId="5" fillId="3" borderId="13" xfId="0" applyNumberFormat="1" applyFont="1" applyFill="1" applyBorder="1" applyAlignment="1">
      <alignment vertical="center" wrapText="1"/>
    </xf>
    <xf numFmtId="38" fontId="5" fillId="3" borderId="7" xfId="0" applyNumberFormat="1" applyFont="1" applyFill="1" applyBorder="1" applyAlignment="1">
      <alignment vertical="center" wrapText="1"/>
    </xf>
    <xf numFmtId="0" fontId="7" fillId="3" borderId="6" xfId="0" applyFont="1" applyFill="1" applyBorder="1" applyAlignment="1">
      <alignment vertical="center"/>
    </xf>
    <xf numFmtId="0" fontId="7" fillId="3" borderId="12" xfId="0" applyFont="1" applyFill="1" applyBorder="1" applyAlignment="1">
      <alignment vertical="center"/>
    </xf>
    <xf numFmtId="0" fontId="7" fillId="3" borderId="7" xfId="0" applyFont="1" applyFill="1" applyBorder="1" applyAlignment="1">
      <alignment vertical="center"/>
    </xf>
    <xf numFmtId="0" fontId="14" fillId="2" borderId="2" xfId="2" applyFont="1" applyFill="1" applyBorder="1" applyAlignment="1">
      <alignment horizontal="center" vertical="center"/>
    </xf>
    <xf numFmtId="0" fontId="7" fillId="0"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4" applyFont="1" applyFill="1" applyBorder="1" applyAlignment="1">
      <alignment vertical="center" wrapText="1"/>
    </xf>
    <xf numFmtId="0" fontId="7" fillId="0" borderId="1" xfId="0" applyFont="1" applyBorder="1" applyAlignment="1">
      <alignment vertical="center" wrapText="1"/>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1" xfId="0" applyFont="1" applyFill="1" applyBorder="1" applyAlignment="1">
      <alignment horizontal="center" vertical="center"/>
    </xf>
    <xf numFmtId="38" fontId="7" fillId="0" borderId="15" xfId="3" applyFont="1" applyFill="1" applyBorder="1">
      <alignment vertical="center"/>
    </xf>
    <xf numFmtId="0" fontId="5" fillId="0" borderId="5" xfId="4" applyFont="1" applyFill="1" applyBorder="1" applyAlignment="1">
      <alignment vertical="center" wrapText="1" shrinkToFit="1"/>
    </xf>
    <xf numFmtId="0" fontId="5" fillId="3" borderId="8" xfId="4" applyFont="1" applyFill="1" applyBorder="1" applyAlignment="1">
      <alignment vertical="center" wrapText="1"/>
    </xf>
    <xf numFmtId="38" fontId="6" fillId="0" borderId="8" xfId="5" applyFont="1" applyFill="1" applyBorder="1" applyAlignment="1">
      <alignment vertical="center" wrapText="1" shrinkToFit="1"/>
    </xf>
    <xf numFmtId="0" fontId="5" fillId="3" borderId="35" xfId="4" applyFont="1" applyFill="1" applyBorder="1" applyAlignment="1">
      <alignment vertical="center" wrapText="1"/>
    </xf>
    <xf numFmtId="38" fontId="6" fillId="0" borderId="35" xfId="5" applyFont="1" applyFill="1" applyBorder="1" applyAlignment="1">
      <alignment vertical="center" wrapText="1" shrinkToFit="1"/>
    </xf>
    <xf numFmtId="3" fontId="6" fillId="0" borderId="5" xfId="0" applyNumberFormat="1" applyFont="1" applyFill="1" applyBorder="1" applyAlignment="1">
      <alignment vertical="center" wrapText="1"/>
    </xf>
    <xf numFmtId="3" fontId="6" fillId="3" borderId="5" xfId="0" applyNumberFormat="1" applyFont="1" applyFill="1" applyBorder="1" applyAlignment="1">
      <alignment vertical="center" wrapText="1"/>
    </xf>
    <xf numFmtId="38" fontId="5" fillId="3" borderId="5" xfId="0" applyNumberFormat="1" applyFont="1" applyFill="1" applyBorder="1" applyAlignment="1">
      <alignment vertical="center" wrapText="1"/>
    </xf>
    <xf numFmtId="0" fontId="5" fillId="0" borderId="9" xfId="4" quotePrefix="1" applyFont="1" applyFill="1" applyBorder="1" applyAlignment="1">
      <alignment horizontal="right" vertical="center" wrapText="1"/>
    </xf>
    <xf numFmtId="3" fontId="6" fillId="0" borderId="37" xfId="0" applyNumberFormat="1" applyFont="1" applyFill="1" applyBorder="1" applyAlignment="1">
      <alignment vertical="center" wrapText="1"/>
    </xf>
    <xf numFmtId="3" fontId="6" fillId="3" borderId="37" xfId="0" applyNumberFormat="1" applyFont="1" applyFill="1" applyBorder="1" applyAlignment="1">
      <alignment vertical="center" wrapText="1"/>
    </xf>
    <xf numFmtId="38" fontId="5" fillId="3" borderId="37" xfId="0" applyNumberFormat="1" applyFont="1" applyFill="1" applyBorder="1" applyAlignment="1">
      <alignment vertical="center" wrapText="1"/>
    </xf>
    <xf numFmtId="38" fontId="7" fillId="0" borderId="2" xfId="1" applyFont="1" applyFill="1" applyBorder="1">
      <alignment vertical="center"/>
    </xf>
    <xf numFmtId="38" fontId="7" fillId="0" borderId="23" xfId="0" applyNumberFormat="1" applyFont="1" applyFill="1" applyBorder="1">
      <alignment vertical="center"/>
    </xf>
    <xf numFmtId="38" fontId="7" fillId="0" borderId="24" xfId="0" applyNumberFormat="1" applyFont="1" applyFill="1" applyBorder="1">
      <alignment vertical="center"/>
    </xf>
    <xf numFmtId="0" fontId="0" fillId="0" borderId="0" xfId="0">
      <alignment vertical="center"/>
    </xf>
    <xf numFmtId="0" fontId="7" fillId="0" borderId="0" xfId="0" applyFont="1" applyFill="1" applyBorder="1">
      <alignment vertical="center"/>
    </xf>
    <xf numFmtId="0" fontId="14" fillId="2" borderId="1" xfId="2" applyFont="1" applyFill="1" applyBorder="1" applyAlignment="1">
      <alignment horizontal="center" vertical="center" wrapText="1"/>
    </xf>
    <xf numFmtId="38" fontId="14" fillId="3" borderId="1" xfId="1" applyFont="1" applyFill="1" applyBorder="1" applyAlignment="1">
      <alignment horizontal="right" vertical="center"/>
    </xf>
    <xf numFmtId="0" fontId="14" fillId="0" borderId="0" xfId="2" applyFont="1" applyFill="1" applyBorder="1">
      <alignment vertical="center"/>
    </xf>
    <xf numFmtId="0" fontId="0" fillId="0" borderId="0" xfId="0" applyBorder="1">
      <alignment vertical="center"/>
    </xf>
    <xf numFmtId="38" fontId="7" fillId="0" borderId="0" xfId="1" applyFont="1" applyFill="1" applyBorder="1">
      <alignment vertical="center"/>
    </xf>
    <xf numFmtId="0" fontId="7" fillId="0" borderId="0" xfId="0" applyFont="1" applyBorder="1">
      <alignment vertical="center"/>
    </xf>
    <xf numFmtId="0" fontId="7" fillId="2" borderId="1" xfId="0" applyFont="1" applyFill="1" applyBorder="1" applyAlignment="1">
      <alignment horizontal="center" vertical="center"/>
    </xf>
    <xf numFmtId="0" fontId="14" fillId="0" borderId="6" xfId="2" applyFont="1" applyFill="1" applyBorder="1" applyAlignment="1">
      <alignment horizontal="center" vertical="center"/>
    </xf>
    <xf numFmtId="0" fontId="14" fillId="0" borderId="7" xfId="2" applyFont="1" applyFill="1" applyBorder="1" applyAlignment="1">
      <alignment vertical="center"/>
    </xf>
    <xf numFmtId="0" fontId="14" fillId="3" borderId="1" xfId="2" applyFont="1" applyFill="1" applyBorder="1" applyAlignment="1">
      <alignment horizontal="left" vertical="center"/>
    </xf>
    <xf numFmtId="38" fontId="14" fillId="0" borderId="0" xfId="1" applyFont="1" applyFill="1" applyBorder="1" applyAlignment="1">
      <alignment horizontal="right" vertical="center"/>
    </xf>
    <xf numFmtId="0" fontId="14" fillId="0" borderId="2" xfId="2" applyFont="1" applyFill="1" applyBorder="1" applyAlignment="1">
      <alignment horizontal="center" vertical="center"/>
    </xf>
    <xf numFmtId="0" fontId="14" fillId="0" borderId="1" xfId="2" applyFont="1" applyFill="1" applyBorder="1" applyAlignment="1">
      <alignment horizontal="center" vertical="center"/>
    </xf>
    <xf numFmtId="38" fontId="7" fillId="3" borderId="1" xfId="1" applyFont="1" applyFill="1" applyBorder="1" applyAlignment="1">
      <alignment horizontal="right" vertical="center"/>
    </xf>
    <xf numFmtId="38" fontId="7" fillId="0" borderId="0" xfId="1" applyFont="1" applyFill="1" applyBorder="1" applyAlignment="1">
      <alignment horizontal="right" vertical="center"/>
    </xf>
    <xf numFmtId="0" fontId="14" fillId="0" borderId="8"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7" xfId="2" applyFont="1" applyFill="1" applyBorder="1" applyAlignment="1">
      <alignment horizontal="center" vertical="center"/>
    </xf>
    <xf numFmtId="0" fontId="14" fillId="0" borderId="3" xfId="2" applyFont="1" applyFill="1" applyBorder="1" applyAlignment="1">
      <alignment horizontal="center" vertical="center"/>
    </xf>
    <xf numFmtId="38" fontId="7" fillId="3" borderId="2" xfId="1" applyFont="1" applyFill="1" applyBorder="1" applyAlignment="1">
      <alignment horizontal="right" vertical="center"/>
    </xf>
    <xf numFmtId="0" fontId="14" fillId="0" borderId="6" xfId="2" applyFont="1" applyFill="1" applyBorder="1" applyAlignment="1">
      <alignment horizontal="center" vertical="center" wrapText="1" shrinkToFit="1"/>
    </xf>
    <xf numFmtId="38" fontId="10" fillId="0" borderId="23" xfId="1" applyFont="1" applyFill="1" applyBorder="1">
      <alignment vertical="center"/>
    </xf>
    <xf numFmtId="38" fontId="10" fillId="0" borderId="26" xfId="1" applyFont="1" applyFill="1" applyBorder="1">
      <alignment vertical="center"/>
    </xf>
    <xf numFmtId="38" fontId="10" fillId="0" borderId="18" xfId="1" applyFont="1" applyFill="1" applyBorder="1">
      <alignment vertical="center"/>
    </xf>
    <xf numFmtId="38" fontId="7" fillId="3" borderId="9" xfId="1" applyFont="1" applyFill="1" applyBorder="1" applyAlignment="1">
      <alignment horizontal="right" vertical="center"/>
    </xf>
    <xf numFmtId="38" fontId="7" fillId="0" borderId="38" xfId="0" applyNumberFormat="1" applyFont="1" applyFill="1" applyBorder="1">
      <alignment vertical="center"/>
    </xf>
    <xf numFmtId="38" fontId="7" fillId="0" borderId="39" xfId="0" applyNumberFormat="1" applyFont="1" applyFill="1" applyBorder="1">
      <alignment vertical="center"/>
    </xf>
    <xf numFmtId="0" fontId="24" fillId="0" borderId="1" xfId="0" quotePrefix="1" applyFont="1" applyFill="1" applyBorder="1" applyAlignment="1">
      <alignment horizontal="right" vertical="center" wrapText="1"/>
    </xf>
    <xf numFmtId="0" fontId="17" fillId="0" borderId="1" xfId="0" applyFont="1" applyFill="1" applyBorder="1" applyAlignment="1">
      <alignment vertical="center" wrapText="1"/>
    </xf>
    <xf numFmtId="0" fontId="10" fillId="0" borderId="0" xfId="0" applyFont="1" applyFill="1">
      <alignmen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38" fontId="7" fillId="0" borderId="3" xfId="1" applyFont="1" applyFill="1" applyBorder="1">
      <alignment vertical="center"/>
    </xf>
    <xf numFmtId="0" fontId="20" fillId="0" borderId="0" xfId="0" applyFont="1" applyAlignment="1">
      <alignment vertical="center" wrapText="1"/>
    </xf>
    <xf numFmtId="0" fontId="23" fillId="0" borderId="0" xfId="4" applyFont="1" applyFill="1" applyAlignment="1">
      <alignment horizontal="center" vertical="center" wrapText="1"/>
    </xf>
    <xf numFmtId="0" fontId="20" fillId="0" borderId="18" xfId="0" applyFont="1" applyBorder="1" applyAlignment="1">
      <alignment vertical="center" wrapText="1"/>
    </xf>
    <xf numFmtId="0" fontId="20" fillId="3" borderId="1" xfId="0" applyFont="1" applyFill="1" applyBorder="1" applyAlignment="1">
      <alignment vertical="center" wrapText="1"/>
    </xf>
    <xf numFmtId="0" fontId="20" fillId="0" borderId="11" xfId="0" applyFont="1" applyBorder="1" applyAlignment="1">
      <alignment vertical="center" wrapText="1"/>
    </xf>
    <xf numFmtId="0" fontId="14" fillId="0" borderId="0" xfId="0" applyFont="1" applyFill="1" applyBorder="1" applyAlignment="1">
      <alignment vertical="center" wrapText="1"/>
    </xf>
    <xf numFmtId="0" fontId="15" fillId="0" borderId="0" xfId="4" applyFont="1" applyFill="1" applyAlignment="1">
      <alignment horizontal="left" vertical="center" wrapText="1"/>
    </xf>
    <xf numFmtId="0" fontId="5" fillId="3" borderId="0" xfId="4" applyFont="1" applyFill="1" applyBorder="1" applyAlignment="1">
      <alignment horizontal="center" vertical="center"/>
    </xf>
    <xf numFmtId="0" fontId="5" fillId="0" borderId="3"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4" applyFont="1" applyFill="1" applyAlignment="1">
      <alignment horizontal="center" vertical="center"/>
    </xf>
    <xf numFmtId="0" fontId="0" fillId="0" borderId="0" xfId="0" applyAlignment="1">
      <alignment horizontal="center" vertical="center"/>
    </xf>
    <xf numFmtId="0" fontId="14" fillId="2" borderId="1" xfId="2" applyFont="1" applyFill="1" applyBorder="1" applyAlignment="1">
      <alignment horizontal="center" vertical="center"/>
    </xf>
    <xf numFmtId="0" fontId="14" fillId="2" borderId="6"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1" xfId="2" applyFont="1" applyFill="1" applyBorder="1" applyAlignment="1">
      <alignment horizontal="center" vertical="center" wrapText="1"/>
    </xf>
    <xf numFmtId="0" fontId="10" fillId="0" borderId="6" xfId="2" applyFont="1" applyFill="1" applyBorder="1" applyAlignment="1">
      <alignment horizontal="center" vertical="center"/>
    </xf>
    <xf numFmtId="0" fontId="10" fillId="0" borderId="12" xfId="2" applyFont="1" applyFill="1" applyBorder="1" applyAlignment="1">
      <alignment horizontal="center" vertical="center"/>
    </xf>
    <xf numFmtId="0" fontId="14" fillId="2" borderId="6"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7" fillId="3" borderId="6" xfId="0" applyFont="1" applyFill="1" applyBorder="1" applyAlignment="1">
      <alignment vertical="center"/>
    </xf>
    <xf numFmtId="0" fontId="7" fillId="3" borderId="12" xfId="0" applyFont="1" applyFill="1" applyBorder="1" applyAlignment="1">
      <alignment vertical="center"/>
    </xf>
    <xf numFmtId="0" fontId="7" fillId="3" borderId="7" xfId="0" applyFont="1" applyFill="1" applyBorder="1" applyAlignment="1">
      <alignment vertical="center"/>
    </xf>
    <xf numFmtId="0" fontId="7" fillId="4"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38" fontId="7" fillId="0" borderId="16" xfId="1" applyFont="1" applyFill="1" applyBorder="1" applyAlignment="1">
      <alignment horizontal="center" vertical="center"/>
    </xf>
    <xf numFmtId="38" fontId="7" fillId="0" borderId="17" xfId="1" applyFont="1" applyFill="1" applyBorder="1" applyAlignment="1">
      <alignment horizontal="center" vertical="center"/>
    </xf>
    <xf numFmtId="38" fontId="7" fillId="0" borderId="22" xfId="1" applyFont="1" applyFill="1" applyBorder="1" applyAlignment="1">
      <alignment horizontal="center" vertical="center"/>
    </xf>
    <xf numFmtId="0" fontId="7" fillId="4" borderId="9"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7" fillId="0" borderId="1" xfId="0" applyFont="1" applyFill="1" applyBorder="1" applyAlignment="1">
      <alignment horizontal="center" vertical="center" shrinkToFit="1"/>
    </xf>
    <xf numFmtId="0" fontId="14" fillId="2" borderId="12" xfId="2" applyFont="1" applyFill="1" applyBorder="1" applyAlignment="1">
      <alignment horizontal="center" vertical="center"/>
    </xf>
    <xf numFmtId="0" fontId="14" fillId="4" borderId="6"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7" fillId="4" borderId="1" xfId="0" applyFont="1" applyFill="1" applyBorder="1" applyAlignment="1">
      <alignment horizontal="center" vertical="center" wrapText="1" shrinkToFit="1"/>
    </xf>
    <xf numFmtId="0" fontId="7" fillId="0" borderId="6" xfId="0" applyFont="1" applyBorder="1" applyAlignment="1">
      <alignment horizontal="center" vertical="center"/>
    </xf>
    <xf numFmtId="0" fontId="7" fillId="0" borderId="27"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wrapText="1"/>
    </xf>
    <xf numFmtId="38" fontId="7" fillId="3" borderId="2" xfId="1" applyFont="1" applyFill="1" applyBorder="1" applyAlignment="1">
      <alignment horizontal="center" vertical="center"/>
    </xf>
    <xf numFmtId="38" fontId="7" fillId="3" borderId="8" xfId="1" applyFont="1" applyFill="1" applyBorder="1" applyAlignment="1">
      <alignment horizontal="center" vertical="center"/>
    </xf>
    <xf numFmtId="38" fontId="7" fillId="3" borderId="3" xfId="1" applyFont="1" applyFill="1" applyBorder="1" applyAlignment="1">
      <alignment horizontal="center" vertical="center"/>
    </xf>
    <xf numFmtId="38" fontId="7" fillId="0" borderId="2" xfId="1" applyFont="1" applyBorder="1" applyAlignment="1">
      <alignment horizontal="right" vertical="center"/>
    </xf>
    <xf numFmtId="38" fontId="7" fillId="0" borderId="8" xfId="1" applyFont="1" applyBorder="1" applyAlignment="1">
      <alignment horizontal="right" vertical="center"/>
    </xf>
    <xf numFmtId="38" fontId="7" fillId="0" borderId="3" xfId="1" applyFont="1" applyBorder="1" applyAlignment="1">
      <alignment horizontal="right"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38" fontId="7" fillId="0" borderId="15" xfId="1" applyFont="1" applyFill="1" applyBorder="1" applyAlignment="1" applyProtection="1">
      <alignment horizontal="center" vertical="center"/>
      <protection locked="0"/>
    </xf>
    <xf numFmtId="38" fontId="7" fillId="0" borderId="1" xfId="1" applyFont="1" applyFill="1" applyBorder="1" applyAlignment="1" applyProtection="1">
      <alignment horizontal="right" vertical="center"/>
      <protection locked="0"/>
    </xf>
    <xf numFmtId="0" fontId="10" fillId="0" borderId="6" xfId="2" applyFont="1" applyFill="1" applyBorder="1" applyAlignment="1">
      <alignment horizontal="center" vertical="center" wrapText="1" shrinkToFit="1"/>
    </xf>
    <xf numFmtId="0" fontId="10" fillId="0" borderId="27" xfId="2" applyFont="1" applyFill="1" applyBorder="1" applyAlignment="1">
      <alignment horizontal="center" vertical="center" wrapText="1" shrinkToFi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horizontal="left" vertical="center" wrapText="1"/>
    </xf>
    <xf numFmtId="0" fontId="7" fillId="4" borderId="18"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 xfId="0" applyFont="1" applyBorder="1" applyAlignment="1">
      <alignment horizontal="center" vertical="center"/>
    </xf>
    <xf numFmtId="0" fontId="14" fillId="3" borderId="1" xfId="2" applyFont="1" applyFill="1" applyBorder="1" applyAlignment="1">
      <alignment horizontal="center" vertical="center"/>
    </xf>
    <xf numFmtId="0" fontId="7" fillId="0" borderId="1" xfId="0" applyFont="1" applyFill="1" applyBorder="1" applyAlignment="1">
      <alignment horizontal="center" vertical="center"/>
    </xf>
    <xf numFmtId="0" fontId="14" fillId="2" borderId="9"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14" xfId="2" applyFont="1" applyFill="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4" fillId="0" borderId="16" xfId="2" applyFont="1" applyFill="1" applyBorder="1" applyAlignment="1">
      <alignment horizontal="center" vertical="center"/>
    </xf>
    <xf numFmtId="0" fontId="14" fillId="0" borderId="17" xfId="2" applyFont="1" applyFill="1" applyBorder="1" applyAlignment="1">
      <alignment horizontal="center" vertical="center"/>
    </xf>
    <xf numFmtId="0" fontId="14" fillId="0" borderId="22" xfId="2"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21" fillId="2" borderId="9" xfId="2" applyFont="1" applyFill="1" applyBorder="1" applyAlignment="1">
      <alignment horizontal="center" vertical="center"/>
    </xf>
    <xf numFmtId="0" fontId="21" fillId="2" borderId="13" xfId="2" applyFont="1" applyFill="1" applyBorder="1" applyAlignment="1">
      <alignment horizontal="center" vertical="center"/>
    </xf>
    <xf numFmtId="0" fontId="21" fillId="2" borderId="10" xfId="2" applyFont="1" applyFill="1" applyBorder="1" applyAlignment="1">
      <alignment horizontal="center" vertical="center"/>
    </xf>
    <xf numFmtId="0" fontId="21" fillId="2" borderId="14" xfId="2" applyFont="1" applyFill="1" applyBorder="1" applyAlignment="1">
      <alignment horizontal="center" vertical="center"/>
    </xf>
    <xf numFmtId="0" fontId="21" fillId="0" borderId="6" xfId="2" applyFont="1" applyFill="1" applyBorder="1" applyAlignment="1">
      <alignment horizontal="left" vertical="center"/>
    </xf>
    <xf numFmtId="0" fontId="21" fillId="0" borderId="7" xfId="2" applyFont="1" applyFill="1" applyBorder="1" applyAlignment="1">
      <alignment horizontal="left" vertical="center"/>
    </xf>
    <xf numFmtId="0" fontId="21" fillId="2" borderId="2" xfId="2" applyFont="1" applyFill="1" applyBorder="1" applyAlignment="1">
      <alignment horizontal="center" vertical="center" wrapText="1"/>
    </xf>
    <xf numFmtId="0" fontId="21" fillId="2" borderId="3" xfId="2" applyFont="1" applyFill="1" applyBorder="1" applyAlignment="1">
      <alignment horizontal="center" vertical="center" wrapText="1"/>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5" xfId="0" applyFont="1" applyFill="1" applyBorder="1" applyAlignment="1" applyProtection="1">
      <alignment vertical="center"/>
      <protection locked="0"/>
    </xf>
    <xf numFmtId="38" fontId="7" fillId="0" borderId="15" xfId="1" applyFont="1" applyBorder="1" applyAlignment="1" applyProtection="1">
      <alignment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38" fontId="7" fillId="0" borderId="1" xfId="1" applyFont="1" applyBorder="1" applyAlignment="1" applyProtection="1">
      <alignment vertical="center"/>
      <protection locked="0"/>
    </xf>
    <xf numFmtId="0" fontId="14" fillId="0" borderId="6" xfId="2" applyFont="1" applyFill="1" applyBorder="1" applyAlignment="1">
      <alignment horizontal="center" vertical="center"/>
    </xf>
    <xf numFmtId="0" fontId="0" fillId="0" borderId="7" xfId="0" applyBorder="1" applyAlignment="1">
      <alignment vertical="center"/>
    </xf>
    <xf numFmtId="0" fontId="14" fillId="0" borderId="0" xfId="2" applyFont="1" applyFill="1" applyBorder="1" applyAlignment="1">
      <alignment horizontal="center" vertical="center" wrapText="1"/>
    </xf>
    <xf numFmtId="0" fontId="14" fillId="0" borderId="0" xfId="2" applyFont="1" applyFill="1" applyBorder="1" applyAlignment="1">
      <alignment horizontal="center" vertical="center"/>
    </xf>
    <xf numFmtId="38" fontId="7" fillId="0" borderId="1" xfId="1" applyFont="1" applyFill="1" applyBorder="1" applyAlignment="1">
      <alignment horizontal="center" vertical="center"/>
    </xf>
    <xf numFmtId="38" fontId="10" fillId="0" borderId="1" xfId="1" applyFont="1" applyFill="1" applyBorder="1" applyAlignment="1">
      <alignment horizontal="center" vertical="center"/>
    </xf>
    <xf numFmtId="0" fontId="5" fillId="0" borderId="34" xfId="4" quotePrefix="1" applyFont="1" applyFill="1" applyBorder="1" applyAlignment="1">
      <alignment horizontal="right" vertical="center"/>
    </xf>
    <xf numFmtId="0" fontId="5" fillId="0" borderId="30" xfId="4" applyFont="1" applyFill="1" applyBorder="1" applyAlignment="1">
      <alignment vertical="center" wrapText="1" shrinkToFit="1"/>
    </xf>
    <xf numFmtId="0" fontId="5" fillId="0" borderId="33" xfId="4" quotePrefix="1" applyFont="1" applyFill="1" applyBorder="1" applyAlignment="1">
      <alignment horizontal="right" vertical="center" wrapText="1"/>
    </xf>
    <xf numFmtId="0" fontId="5" fillId="0" borderId="36" xfId="4" applyFont="1" applyFill="1" applyBorder="1" applyAlignment="1">
      <alignment vertical="center" wrapText="1" shrinkToFit="1"/>
    </xf>
  </cellXfs>
  <cellStyles count="6">
    <cellStyle name="桁区切り" xfId="1" builtinId="6"/>
    <cellStyle name="桁区切り 2" xfId="3"/>
    <cellStyle name="桁区切り 3" xfId="5"/>
    <cellStyle name="標準" xfId="0" builtinId="0"/>
    <cellStyle name="標準 2" xfId="2"/>
    <cellStyle name="標準 3" xfId="4"/>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30"/>
  <sheetViews>
    <sheetView view="pageBreakPreview" zoomScaleNormal="100" zoomScaleSheetLayoutView="100" workbookViewId="0">
      <selection activeCell="A2" sqref="A2:B2"/>
    </sheetView>
  </sheetViews>
  <sheetFormatPr defaultColWidth="8.69921875" defaultRowHeight="26.4" customHeight="1"/>
  <cols>
    <col min="1" max="1" width="13.69921875" style="214" customWidth="1"/>
    <col min="2" max="2" width="70.19921875" style="214" customWidth="1"/>
    <col min="3" max="16384" width="8.69921875" style="214"/>
  </cols>
  <sheetData>
    <row r="1" spans="1:2" ht="26.4" customHeight="1">
      <c r="A1" s="240"/>
      <c r="B1" s="241" t="s">
        <v>257</v>
      </c>
    </row>
    <row r="2" spans="1:2" ht="26.4" customHeight="1">
      <c r="A2" s="351" t="s">
        <v>153</v>
      </c>
      <c r="B2" s="351"/>
    </row>
    <row r="3" spans="1:2" ht="15" customHeight="1">
      <c r="A3" s="215"/>
      <c r="B3" s="215"/>
    </row>
    <row r="4" spans="1:2" ht="30.6" customHeight="1">
      <c r="A4" s="355" t="s">
        <v>230</v>
      </c>
      <c r="B4" s="355"/>
    </row>
    <row r="5" spans="1:2" ht="26.4" customHeight="1">
      <c r="A5" s="353" t="s">
        <v>197</v>
      </c>
      <c r="B5" s="353"/>
    </row>
    <row r="6" spans="1:2" ht="26.4" customHeight="1">
      <c r="A6" s="352" t="s">
        <v>198</v>
      </c>
      <c r="B6" s="352"/>
    </row>
    <row r="7" spans="1:2" ht="22.2" customHeight="1">
      <c r="A7" s="350" t="s">
        <v>236</v>
      </c>
      <c r="B7" s="350"/>
    </row>
    <row r="8" spans="1:2" ht="22.2" customHeight="1">
      <c r="A8" s="350" t="s">
        <v>237</v>
      </c>
      <c r="B8" s="350"/>
    </row>
    <row r="9" spans="1:2" ht="16.95" customHeight="1">
      <c r="A9" s="216"/>
      <c r="B9" s="216"/>
    </row>
    <row r="10" spans="1:2" ht="26.4" customHeight="1">
      <c r="A10" s="354" t="s">
        <v>130</v>
      </c>
      <c r="B10" s="354"/>
    </row>
    <row r="11" spans="1:2" ht="26.4" customHeight="1">
      <c r="A11" s="217" t="s">
        <v>232</v>
      </c>
      <c r="B11" s="293" t="s">
        <v>234</v>
      </c>
    </row>
    <row r="12" spans="1:2" ht="26.4" customHeight="1">
      <c r="A12" s="217" t="s">
        <v>233</v>
      </c>
      <c r="B12" s="294" t="s">
        <v>235</v>
      </c>
    </row>
    <row r="13" spans="1:2" ht="26.4" customHeight="1">
      <c r="A13" s="217" t="s">
        <v>231</v>
      </c>
      <c r="B13" s="294" t="s">
        <v>241</v>
      </c>
    </row>
    <row r="14" spans="1:2" ht="15.6" customHeight="1"/>
    <row r="15" spans="1:2" ht="26.4" customHeight="1">
      <c r="A15" s="350" t="s">
        <v>238</v>
      </c>
      <c r="B15" s="350"/>
    </row>
    <row r="16" spans="1:2" ht="26.4" customHeight="1">
      <c r="A16" s="218" t="s">
        <v>121</v>
      </c>
      <c r="B16" s="254" t="s">
        <v>154</v>
      </c>
    </row>
    <row r="17" spans="1:2" ht="26.4" customHeight="1">
      <c r="A17" s="218" t="s">
        <v>122</v>
      </c>
      <c r="B17" s="254" t="s">
        <v>155</v>
      </c>
    </row>
    <row r="18" spans="1:2" ht="26.4" customHeight="1">
      <c r="A18" s="218" t="s">
        <v>123</v>
      </c>
      <c r="B18" s="254" t="s">
        <v>156</v>
      </c>
    </row>
    <row r="19" spans="1:2" ht="26.4" customHeight="1">
      <c r="A19" s="218" t="s">
        <v>124</v>
      </c>
      <c r="B19" s="254" t="s">
        <v>157</v>
      </c>
    </row>
    <row r="20" spans="1:2" ht="26.4" customHeight="1">
      <c r="A20" s="218" t="s">
        <v>125</v>
      </c>
      <c r="B20" s="254" t="s">
        <v>158</v>
      </c>
    </row>
    <row r="21" spans="1:2" ht="26.4" customHeight="1">
      <c r="A21" s="218" t="s">
        <v>126</v>
      </c>
      <c r="B21" s="254" t="s">
        <v>159</v>
      </c>
    </row>
    <row r="22" spans="1:2" ht="26.4" customHeight="1">
      <c r="A22" s="218" t="s">
        <v>127</v>
      </c>
      <c r="B22" s="254" t="s">
        <v>160</v>
      </c>
    </row>
    <row r="23" spans="1:2" ht="26.4" customHeight="1">
      <c r="A23" s="218" t="s">
        <v>128</v>
      </c>
      <c r="B23" s="253" t="s">
        <v>161</v>
      </c>
    </row>
    <row r="24" spans="1:2" ht="26.4" customHeight="1">
      <c r="A24" s="218" t="s">
        <v>129</v>
      </c>
      <c r="B24" s="254" t="s">
        <v>163</v>
      </c>
    </row>
    <row r="25" spans="1:2" ht="26.4" customHeight="1">
      <c r="A25" s="218" t="s">
        <v>177</v>
      </c>
      <c r="B25" s="254" t="s">
        <v>165</v>
      </c>
    </row>
    <row r="26" spans="1:2" ht="26.4" customHeight="1">
      <c r="A26" s="218" t="s">
        <v>176</v>
      </c>
      <c r="B26" s="254" t="s">
        <v>167</v>
      </c>
    </row>
    <row r="27" spans="1:2" ht="26.4" customHeight="1">
      <c r="A27" s="218" t="s">
        <v>175</v>
      </c>
      <c r="B27" s="254" t="s">
        <v>169</v>
      </c>
    </row>
    <row r="28" spans="1:2" ht="26.4" customHeight="1">
      <c r="A28" s="218" t="s">
        <v>174</v>
      </c>
      <c r="B28" s="253" t="s">
        <v>170</v>
      </c>
    </row>
    <row r="29" spans="1:2" ht="26.4" customHeight="1">
      <c r="A29" s="218" t="s">
        <v>173</v>
      </c>
      <c r="B29" s="254" t="s">
        <v>172</v>
      </c>
    </row>
    <row r="30" spans="1:2" s="345" customFormat="1" ht="26.4" customHeight="1">
      <c r="A30" s="343" t="s">
        <v>244</v>
      </c>
      <c r="B30" s="344" t="s">
        <v>245</v>
      </c>
    </row>
  </sheetData>
  <mergeCells count="8">
    <mergeCell ref="A8:B8"/>
    <mergeCell ref="A2:B2"/>
    <mergeCell ref="A15:B15"/>
    <mergeCell ref="A7:B7"/>
    <mergeCell ref="A6:B6"/>
    <mergeCell ref="A5:B5"/>
    <mergeCell ref="A10:B10"/>
    <mergeCell ref="A4:B4"/>
  </mergeCells>
  <phoneticPr fontId="2"/>
  <pageMargins left="0.78740157480314965" right="0.59055118110236227" top="0.78740157480314965" bottom="0.59055118110236227" header="0.31496062992125984" footer="0.31496062992125984"/>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12"/>
  <sheetViews>
    <sheetView showZeros="0" view="pageBreakPreview" zoomScale="60" zoomScaleNormal="100" workbookViewId="0"/>
  </sheetViews>
  <sheetFormatPr defaultColWidth="9" defaultRowHeight="31.2" customHeight="1"/>
  <cols>
    <col min="1" max="2" width="17.59765625" style="108" customWidth="1"/>
    <col min="3" max="9" width="17.3984375" style="108" customWidth="1"/>
    <col min="10" max="10" width="35.19921875" style="108" customWidth="1"/>
    <col min="11" max="16384" width="9" style="108"/>
  </cols>
  <sheetData>
    <row r="1" spans="1:11" ht="31.2" customHeight="1">
      <c r="A1" s="89" t="s">
        <v>209</v>
      </c>
      <c r="B1" s="89"/>
    </row>
    <row r="2" spans="1:11" ht="31.2" customHeight="1">
      <c r="A2" s="126" t="s">
        <v>50</v>
      </c>
      <c r="B2" s="126"/>
    </row>
    <row r="3" spans="1:11" ht="31.2" customHeight="1">
      <c r="A3" s="393" t="s">
        <v>45</v>
      </c>
      <c r="B3" s="438"/>
      <c r="C3" s="383" t="s">
        <v>46</v>
      </c>
      <c r="D3" s="383" t="s">
        <v>47</v>
      </c>
      <c r="E3" s="440" t="s">
        <v>2</v>
      </c>
      <c r="F3" s="441"/>
      <c r="G3" s="383" t="s">
        <v>216</v>
      </c>
      <c r="H3" s="383"/>
      <c r="I3" s="177" t="s">
        <v>139</v>
      </c>
      <c r="J3" s="383" t="s">
        <v>11</v>
      </c>
      <c r="K3" s="374" t="s">
        <v>145</v>
      </c>
    </row>
    <row r="4" spans="1:11" ht="31.2" customHeight="1">
      <c r="A4" s="395"/>
      <c r="B4" s="439"/>
      <c r="C4" s="383"/>
      <c r="D4" s="383"/>
      <c r="E4" s="211" t="s">
        <v>142</v>
      </c>
      <c r="F4" s="110" t="s">
        <v>135</v>
      </c>
      <c r="G4" s="189" t="s">
        <v>142</v>
      </c>
      <c r="H4" s="178" t="s">
        <v>137</v>
      </c>
      <c r="I4" s="178" t="s">
        <v>117</v>
      </c>
      <c r="J4" s="383"/>
      <c r="K4" s="371"/>
    </row>
    <row r="5" spans="1:11" s="315" customFormat="1" ht="31.2" customHeight="1">
      <c r="A5" s="442" t="s">
        <v>22</v>
      </c>
      <c r="B5" s="436"/>
      <c r="C5" s="8"/>
      <c r="D5" s="112"/>
      <c r="E5" s="35">
        <v>7550</v>
      </c>
      <c r="F5" s="35">
        <f t="shared" ref="F5:F10" si="0">C5*D5*E5</f>
        <v>0</v>
      </c>
      <c r="G5" s="9"/>
      <c r="H5" s="35">
        <f t="shared" ref="H5:H10" si="1">C5*D5*G5</f>
        <v>0</v>
      </c>
      <c r="I5" s="35">
        <f t="shared" ref="I5:I10" si="2">MIN(F5,H5)</f>
        <v>0</v>
      </c>
      <c r="J5" s="8"/>
      <c r="K5" s="317"/>
    </row>
    <row r="6" spans="1:11" s="315" customFormat="1" ht="31.2" customHeight="1">
      <c r="A6" s="442" t="s">
        <v>48</v>
      </c>
      <c r="B6" s="436"/>
      <c r="C6" s="8"/>
      <c r="D6" s="112"/>
      <c r="E6" s="35">
        <v>2760</v>
      </c>
      <c r="F6" s="35">
        <f t="shared" si="0"/>
        <v>0</v>
      </c>
      <c r="G6" s="131"/>
      <c r="H6" s="35">
        <f t="shared" si="1"/>
        <v>0</v>
      </c>
      <c r="I6" s="35">
        <f t="shared" si="2"/>
        <v>0</v>
      </c>
      <c r="J6" s="8"/>
      <c r="K6" s="317"/>
    </row>
    <row r="7" spans="1:11" s="315" customFormat="1" ht="31.2" customHeight="1">
      <c r="A7" s="435" t="s">
        <v>184</v>
      </c>
      <c r="B7" s="436"/>
      <c r="C7" s="8"/>
      <c r="D7" s="112"/>
      <c r="E7" s="35">
        <v>15100</v>
      </c>
      <c r="F7" s="35">
        <f t="shared" si="0"/>
        <v>0</v>
      </c>
      <c r="G7" s="131"/>
      <c r="H7" s="35">
        <f t="shared" si="1"/>
        <v>0</v>
      </c>
      <c r="I7" s="35">
        <f t="shared" si="2"/>
        <v>0</v>
      </c>
      <c r="J7" s="8"/>
      <c r="K7" s="317"/>
    </row>
    <row r="8" spans="1:11" s="315" customFormat="1" ht="31.2" customHeight="1">
      <c r="A8" s="435" t="s">
        <v>191</v>
      </c>
      <c r="B8" s="437"/>
      <c r="C8" s="8"/>
      <c r="D8" s="112"/>
      <c r="E8" s="35">
        <v>5520</v>
      </c>
      <c r="F8" s="35">
        <f t="shared" si="0"/>
        <v>0</v>
      </c>
      <c r="G8" s="131"/>
      <c r="H8" s="35">
        <f t="shared" si="1"/>
        <v>0</v>
      </c>
      <c r="I8" s="35">
        <f t="shared" si="2"/>
        <v>0</v>
      </c>
      <c r="J8" s="8"/>
      <c r="K8" s="317"/>
    </row>
    <row r="9" spans="1:11" s="315" customFormat="1" ht="51.6" customHeight="1">
      <c r="A9" s="435" t="s">
        <v>259</v>
      </c>
      <c r="B9" s="437"/>
      <c r="C9" s="8"/>
      <c r="D9" s="112"/>
      <c r="E9" s="35">
        <v>8280</v>
      </c>
      <c r="F9" s="35">
        <f t="shared" si="0"/>
        <v>0</v>
      </c>
      <c r="G9" s="131"/>
      <c r="H9" s="35">
        <f t="shared" si="1"/>
        <v>0</v>
      </c>
      <c r="I9" s="35">
        <f t="shared" si="2"/>
        <v>0</v>
      </c>
      <c r="J9" s="8"/>
      <c r="K9" s="317"/>
    </row>
    <row r="10" spans="1:11" s="315" customFormat="1" ht="61.2" customHeight="1" thickBot="1">
      <c r="A10" s="435" t="s">
        <v>192</v>
      </c>
      <c r="B10" s="437"/>
      <c r="C10" s="42"/>
      <c r="D10" s="112"/>
      <c r="E10" s="35">
        <v>8280</v>
      </c>
      <c r="F10" s="35">
        <f t="shared" si="0"/>
        <v>0</v>
      </c>
      <c r="G10" s="9"/>
      <c r="H10" s="35">
        <f t="shared" si="1"/>
        <v>0</v>
      </c>
      <c r="I10" s="35">
        <f t="shared" si="2"/>
        <v>0</v>
      </c>
      <c r="J10" s="8"/>
      <c r="K10" s="317"/>
    </row>
    <row r="11" spans="1:11" ht="31.2" customHeight="1" thickBot="1">
      <c r="A11" s="45"/>
      <c r="B11" s="45"/>
      <c r="C11" s="45"/>
      <c r="F11" s="406" t="s">
        <v>219</v>
      </c>
      <c r="G11" s="407"/>
      <c r="H11" s="68">
        <f>SUM(H5:H10)</f>
        <v>0</v>
      </c>
      <c r="I11" s="152"/>
      <c r="J11" s="76"/>
    </row>
    <row r="12" spans="1:11" ht="31.2" customHeight="1" thickBot="1">
      <c r="F12" s="406" t="s">
        <v>220</v>
      </c>
      <c r="G12" s="386"/>
      <c r="H12" s="106"/>
      <c r="I12" s="67">
        <f>SUM(I5:I10)</f>
        <v>0</v>
      </c>
      <c r="J12" s="33"/>
    </row>
  </sheetData>
  <mergeCells count="15">
    <mergeCell ref="F12:G12"/>
    <mergeCell ref="F11:G11"/>
    <mergeCell ref="J3:J4"/>
    <mergeCell ref="A3:B4"/>
    <mergeCell ref="E3:F3"/>
    <mergeCell ref="G3:H3"/>
    <mergeCell ref="D3:D4"/>
    <mergeCell ref="C3:C4"/>
    <mergeCell ref="A5:B5"/>
    <mergeCell ref="A6:B6"/>
    <mergeCell ref="A7:B7"/>
    <mergeCell ref="A8:B8"/>
    <mergeCell ref="A9:B9"/>
    <mergeCell ref="A10:B10"/>
    <mergeCell ref="K3:K4"/>
  </mergeCells>
  <phoneticPr fontId="2"/>
  <printOptions horizontalCentered="1"/>
  <pageMargins left="0.59055118110236227" right="0.59055118110236227" top="0.78740157480314965" bottom="0.78740157480314965" header="0.31496062992125984" footer="0.31496062992125984"/>
  <pageSetup paperSize="9"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7"/>
  <sheetViews>
    <sheetView showZeros="0" view="pageBreakPreview" zoomScale="60" zoomScaleNormal="70" workbookViewId="0"/>
  </sheetViews>
  <sheetFormatPr defaultColWidth="8.8984375" defaultRowHeight="27" customHeight="1"/>
  <cols>
    <col min="1" max="1" width="28.69921875" style="90" customWidth="1"/>
    <col min="2" max="8" width="17.19921875" style="90" customWidth="1"/>
    <col min="9" max="9" width="32.8984375" style="90" customWidth="1"/>
    <col min="10" max="10" width="14.69921875" style="90" customWidth="1"/>
    <col min="11" max="16384" width="8.8984375" style="90"/>
  </cols>
  <sheetData>
    <row r="1" spans="1:10" ht="27" customHeight="1">
      <c r="A1" s="89" t="s">
        <v>210</v>
      </c>
    </row>
    <row r="2" spans="1:10" ht="27" customHeight="1">
      <c r="A2" s="90" t="s">
        <v>183</v>
      </c>
    </row>
    <row r="3" spans="1:10" ht="27" customHeight="1">
      <c r="A3" s="116" t="s">
        <v>75</v>
      </c>
      <c r="D3" s="6"/>
      <c r="E3" s="16"/>
      <c r="I3" s="10"/>
    </row>
    <row r="4" spans="1:10" s="108" customFormat="1" ht="27" customHeight="1">
      <c r="A4" s="383" t="s">
        <v>45</v>
      </c>
      <c r="B4" s="383" t="s">
        <v>46</v>
      </c>
      <c r="C4" s="383" t="s">
        <v>47</v>
      </c>
      <c r="D4" s="440" t="s">
        <v>2</v>
      </c>
      <c r="E4" s="441"/>
      <c r="F4" s="383" t="s">
        <v>216</v>
      </c>
      <c r="G4" s="383"/>
      <c r="H4" s="177" t="s">
        <v>139</v>
      </c>
      <c r="I4" s="383" t="s">
        <v>11</v>
      </c>
      <c r="J4" s="374" t="s">
        <v>145</v>
      </c>
    </row>
    <row r="5" spans="1:10" s="108" customFormat="1" ht="27" customHeight="1">
      <c r="A5" s="383"/>
      <c r="B5" s="383"/>
      <c r="C5" s="383"/>
      <c r="D5" s="211" t="s">
        <v>142</v>
      </c>
      <c r="E5" s="207" t="s">
        <v>135</v>
      </c>
      <c r="F5" s="189" t="s">
        <v>142</v>
      </c>
      <c r="G5" s="189" t="s">
        <v>137</v>
      </c>
      <c r="H5" s="189" t="s">
        <v>117</v>
      </c>
      <c r="I5" s="383"/>
      <c r="J5" s="371"/>
    </row>
    <row r="6" spans="1:10" s="315" customFormat="1" ht="27" customHeight="1">
      <c r="A6" s="346" t="s">
        <v>22</v>
      </c>
      <c r="B6" s="8"/>
      <c r="C6" s="112"/>
      <c r="D6" s="113">
        <v>7550</v>
      </c>
      <c r="E6" s="35">
        <f t="shared" ref="E6:E16" si="0">B6*C6*D6</f>
        <v>0</v>
      </c>
      <c r="F6" s="9"/>
      <c r="G6" s="35">
        <f t="shared" ref="G6:G16" si="1">B6*C6*F6</f>
        <v>0</v>
      </c>
      <c r="H6" s="35">
        <f t="shared" ref="H6:H16" si="2">MIN(E6,G6)</f>
        <v>0</v>
      </c>
      <c r="I6" s="9"/>
      <c r="J6" s="317"/>
    </row>
    <row r="7" spans="1:10" s="315" customFormat="1" ht="27" customHeight="1">
      <c r="A7" s="347" t="s">
        <v>48</v>
      </c>
      <c r="B7" s="117"/>
      <c r="C7" s="118"/>
      <c r="D7" s="113">
        <v>2760</v>
      </c>
      <c r="E7" s="35">
        <f t="shared" si="0"/>
        <v>0</v>
      </c>
      <c r="F7" s="9"/>
      <c r="G7" s="35">
        <f t="shared" si="1"/>
        <v>0</v>
      </c>
      <c r="H7" s="35">
        <f t="shared" si="2"/>
        <v>0</v>
      </c>
      <c r="I7" s="131"/>
      <c r="J7" s="317"/>
    </row>
    <row r="8" spans="1:10" s="315" customFormat="1" ht="27" customHeight="1">
      <c r="A8" s="348" t="s">
        <v>76</v>
      </c>
      <c r="B8" s="42"/>
      <c r="C8" s="112"/>
      <c r="D8" s="113">
        <v>1560</v>
      </c>
      <c r="E8" s="35">
        <f t="shared" si="0"/>
        <v>0</v>
      </c>
      <c r="F8" s="9"/>
      <c r="G8" s="35">
        <f t="shared" si="1"/>
        <v>0</v>
      </c>
      <c r="H8" s="35">
        <f t="shared" si="2"/>
        <v>0</v>
      </c>
      <c r="I8" s="9"/>
      <c r="J8" s="317"/>
    </row>
    <row r="9" spans="1:10" s="315" customFormat="1" ht="78.599999999999994" customHeight="1">
      <c r="A9" s="348" t="s">
        <v>260</v>
      </c>
      <c r="B9" s="42"/>
      <c r="C9" s="112"/>
      <c r="D9" s="113">
        <v>15100</v>
      </c>
      <c r="E9" s="35">
        <f t="shared" si="0"/>
        <v>0</v>
      </c>
      <c r="F9" s="9"/>
      <c r="G9" s="35">
        <f t="shared" si="1"/>
        <v>0</v>
      </c>
      <c r="H9" s="35">
        <f t="shared" si="2"/>
        <v>0</v>
      </c>
      <c r="I9" s="9"/>
      <c r="J9" s="317"/>
    </row>
    <row r="10" spans="1:10" s="315" customFormat="1" ht="80.400000000000006" customHeight="1">
      <c r="A10" s="347" t="s">
        <v>261</v>
      </c>
      <c r="B10" s="42"/>
      <c r="C10" s="112"/>
      <c r="D10" s="113">
        <v>5520</v>
      </c>
      <c r="E10" s="35">
        <f t="shared" si="0"/>
        <v>0</v>
      </c>
      <c r="F10" s="9"/>
      <c r="G10" s="35">
        <f t="shared" si="1"/>
        <v>0</v>
      </c>
      <c r="H10" s="35">
        <f t="shared" si="2"/>
        <v>0</v>
      </c>
      <c r="I10" s="9"/>
      <c r="J10" s="317"/>
    </row>
    <row r="11" spans="1:10" s="315" customFormat="1" ht="79.2" customHeight="1">
      <c r="A11" s="348" t="s">
        <v>262</v>
      </c>
      <c r="B11" s="42"/>
      <c r="C11" s="112"/>
      <c r="D11" s="113">
        <v>3120</v>
      </c>
      <c r="E11" s="35">
        <f t="shared" si="0"/>
        <v>0</v>
      </c>
      <c r="F11" s="9"/>
      <c r="G11" s="35">
        <f t="shared" si="1"/>
        <v>0</v>
      </c>
      <c r="H11" s="35">
        <f t="shared" si="2"/>
        <v>0</v>
      </c>
      <c r="I11" s="9"/>
      <c r="J11" s="317"/>
    </row>
    <row r="12" spans="1:10" s="315" customFormat="1" ht="39" customHeight="1">
      <c r="A12" s="348" t="s">
        <v>193</v>
      </c>
      <c r="B12" s="42"/>
      <c r="C12" s="112"/>
      <c r="D12" s="113">
        <v>15100</v>
      </c>
      <c r="E12" s="35">
        <f t="shared" si="0"/>
        <v>0</v>
      </c>
      <c r="F12" s="9"/>
      <c r="G12" s="35">
        <f t="shared" si="1"/>
        <v>0</v>
      </c>
      <c r="H12" s="35">
        <f t="shared" si="2"/>
        <v>0</v>
      </c>
      <c r="I12" s="9"/>
      <c r="J12" s="317"/>
    </row>
    <row r="13" spans="1:10" s="315" customFormat="1" ht="39" customHeight="1">
      <c r="A13" s="347" t="s">
        <v>191</v>
      </c>
      <c r="B13" s="42"/>
      <c r="C13" s="112"/>
      <c r="D13" s="113">
        <v>5520</v>
      </c>
      <c r="E13" s="35">
        <f t="shared" si="0"/>
        <v>0</v>
      </c>
      <c r="F13" s="9"/>
      <c r="G13" s="35">
        <f t="shared" si="1"/>
        <v>0</v>
      </c>
      <c r="H13" s="35">
        <f t="shared" si="2"/>
        <v>0</v>
      </c>
      <c r="I13" s="9"/>
      <c r="J13" s="317"/>
    </row>
    <row r="14" spans="1:10" s="315" customFormat="1" ht="39" customHeight="1">
      <c r="A14" s="347" t="s">
        <v>259</v>
      </c>
      <c r="B14" s="42"/>
      <c r="C14" s="112"/>
      <c r="D14" s="113">
        <v>8280</v>
      </c>
      <c r="E14" s="35">
        <f t="shared" si="0"/>
        <v>0</v>
      </c>
      <c r="F14" s="9"/>
      <c r="G14" s="35">
        <f t="shared" si="1"/>
        <v>0</v>
      </c>
      <c r="H14" s="35">
        <f t="shared" si="2"/>
        <v>0</v>
      </c>
      <c r="I14" s="9"/>
      <c r="J14" s="317"/>
    </row>
    <row r="15" spans="1:10" s="315" customFormat="1" ht="39" customHeight="1">
      <c r="A15" s="348" t="s">
        <v>194</v>
      </c>
      <c r="B15" s="42"/>
      <c r="C15" s="112"/>
      <c r="D15" s="113">
        <v>3120</v>
      </c>
      <c r="E15" s="35">
        <f t="shared" si="0"/>
        <v>0</v>
      </c>
      <c r="F15" s="9"/>
      <c r="G15" s="35">
        <f t="shared" si="1"/>
        <v>0</v>
      </c>
      <c r="H15" s="35">
        <f t="shared" si="2"/>
        <v>0</v>
      </c>
      <c r="I15" s="9"/>
      <c r="J15" s="317"/>
    </row>
    <row r="16" spans="1:10" s="315" customFormat="1" ht="59.4" customHeight="1">
      <c r="A16" s="348" t="s">
        <v>195</v>
      </c>
      <c r="B16" s="42"/>
      <c r="C16" s="112"/>
      <c r="D16" s="113">
        <v>8280</v>
      </c>
      <c r="E16" s="35">
        <f t="shared" si="0"/>
        <v>0</v>
      </c>
      <c r="F16" s="9"/>
      <c r="G16" s="35">
        <f t="shared" si="1"/>
        <v>0</v>
      </c>
      <c r="H16" s="349">
        <f t="shared" si="2"/>
        <v>0</v>
      </c>
      <c r="I16" s="9"/>
      <c r="J16" s="317"/>
    </row>
    <row r="17" spans="1:10" s="108" customFormat="1" ht="27" customHeight="1">
      <c r="B17" s="45"/>
      <c r="C17" s="45"/>
      <c r="E17" s="445" t="s">
        <v>88</v>
      </c>
      <c r="F17" s="445"/>
      <c r="G17" s="119">
        <f>SUM(G6:G16)</f>
        <v>0</v>
      </c>
      <c r="H17" s="129">
        <f>SUM(H6:H16)</f>
        <v>0</v>
      </c>
    </row>
    <row r="18" spans="1:10" ht="27" customHeight="1">
      <c r="A18" s="116" t="s">
        <v>77</v>
      </c>
      <c r="D18" s="6"/>
      <c r="E18" s="10"/>
      <c r="H18" s="10"/>
      <c r="I18" s="10"/>
    </row>
    <row r="19" spans="1:10" ht="27" customHeight="1">
      <c r="A19" s="446" t="s">
        <v>116</v>
      </c>
      <c r="B19" s="447"/>
      <c r="C19" s="426" t="s">
        <v>217</v>
      </c>
      <c r="D19" s="426"/>
      <c r="E19" s="426"/>
      <c r="F19" s="426"/>
      <c r="G19" s="209"/>
      <c r="H19" s="177" t="s">
        <v>139</v>
      </c>
      <c r="I19" s="371" t="s">
        <v>11</v>
      </c>
      <c r="J19" s="374" t="s">
        <v>145</v>
      </c>
    </row>
    <row r="20" spans="1:10" ht="27" customHeight="1">
      <c r="A20" s="448"/>
      <c r="B20" s="449"/>
      <c r="C20" s="450" t="s">
        <v>21</v>
      </c>
      <c r="D20" s="451"/>
      <c r="E20" s="451"/>
      <c r="F20" s="452"/>
      <c r="G20" s="180" t="s">
        <v>137</v>
      </c>
      <c r="H20" s="178"/>
      <c r="I20" s="371"/>
      <c r="J20" s="371"/>
    </row>
    <row r="21" spans="1:10" ht="27" customHeight="1">
      <c r="A21" s="92" t="s">
        <v>115</v>
      </c>
      <c r="B21" s="93"/>
      <c r="C21" s="444"/>
      <c r="D21" s="444"/>
      <c r="E21" s="444"/>
      <c r="F21" s="444"/>
      <c r="G21" s="235"/>
      <c r="H21" s="453"/>
      <c r="I21" s="120"/>
      <c r="J21" s="95"/>
    </row>
    <row r="22" spans="1:10" ht="27" customHeight="1">
      <c r="A22" s="92" t="s">
        <v>28</v>
      </c>
      <c r="B22" s="93"/>
      <c r="C22" s="444"/>
      <c r="D22" s="444"/>
      <c r="E22" s="444"/>
      <c r="F22" s="444"/>
      <c r="G22" s="235"/>
      <c r="H22" s="454"/>
      <c r="I22" s="120"/>
      <c r="J22" s="95"/>
    </row>
    <row r="23" spans="1:10" ht="27" customHeight="1">
      <c r="A23" s="96" t="s">
        <v>29</v>
      </c>
      <c r="B23" s="97" t="s">
        <v>30</v>
      </c>
      <c r="C23" s="444"/>
      <c r="D23" s="444"/>
      <c r="E23" s="444"/>
      <c r="F23" s="444"/>
      <c r="G23" s="235"/>
      <c r="H23" s="454"/>
      <c r="I23" s="120"/>
      <c r="J23" s="95"/>
    </row>
    <row r="24" spans="1:10" ht="27" customHeight="1">
      <c r="A24" s="99"/>
      <c r="B24" s="100" t="s">
        <v>32</v>
      </c>
      <c r="C24" s="444"/>
      <c r="D24" s="444"/>
      <c r="E24" s="444"/>
      <c r="F24" s="444"/>
      <c r="G24" s="235"/>
      <c r="H24" s="454"/>
      <c r="I24" s="120"/>
      <c r="J24" s="95"/>
    </row>
    <row r="25" spans="1:10" ht="27" customHeight="1">
      <c r="A25" s="99"/>
      <c r="B25" s="100" t="s">
        <v>34</v>
      </c>
      <c r="C25" s="444"/>
      <c r="D25" s="444"/>
      <c r="E25" s="444"/>
      <c r="F25" s="444"/>
      <c r="G25" s="235"/>
      <c r="H25" s="454"/>
      <c r="I25" s="120"/>
      <c r="J25" s="95"/>
    </row>
    <row r="26" spans="1:10" ht="27" customHeight="1">
      <c r="A26" s="101"/>
      <c r="B26" s="97" t="s">
        <v>196</v>
      </c>
      <c r="C26" s="444"/>
      <c r="D26" s="444"/>
      <c r="E26" s="444"/>
      <c r="F26" s="444"/>
      <c r="G26" s="235"/>
      <c r="H26" s="454"/>
      <c r="I26" s="120"/>
      <c r="J26" s="95"/>
    </row>
    <row r="27" spans="1:10" ht="27" customHeight="1">
      <c r="A27" s="96" t="s">
        <v>36</v>
      </c>
      <c r="B27" s="102" t="s">
        <v>37</v>
      </c>
      <c r="C27" s="444"/>
      <c r="D27" s="444"/>
      <c r="E27" s="444"/>
      <c r="F27" s="444"/>
      <c r="G27" s="235"/>
      <c r="H27" s="454"/>
      <c r="I27" s="120"/>
      <c r="J27" s="95"/>
    </row>
    <row r="28" spans="1:10" ht="27" customHeight="1">
      <c r="A28" s="99"/>
      <c r="B28" s="102" t="s">
        <v>38</v>
      </c>
      <c r="C28" s="444"/>
      <c r="D28" s="444"/>
      <c r="E28" s="444"/>
      <c r="F28" s="444"/>
      <c r="G28" s="235"/>
      <c r="H28" s="454"/>
      <c r="I28" s="120"/>
      <c r="J28" s="95"/>
    </row>
    <row r="29" spans="1:10" ht="27" customHeight="1">
      <c r="A29" s="101"/>
      <c r="B29" s="102" t="s">
        <v>39</v>
      </c>
      <c r="C29" s="444"/>
      <c r="D29" s="444"/>
      <c r="E29" s="444"/>
      <c r="F29" s="444"/>
      <c r="G29" s="235"/>
      <c r="H29" s="454"/>
      <c r="I29" s="120"/>
      <c r="J29" s="95"/>
    </row>
    <row r="30" spans="1:10" ht="27" customHeight="1">
      <c r="A30" s="92" t="s">
        <v>40</v>
      </c>
      <c r="B30" s="93"/>
      <c r="C30" s="444"/>
      <c r="D30" s="444"/>
      <c r="E30" s="444"/>
      <c r="F30" s="444"/>
      <c r="G30" s="235"/>
      <c r="H30" s="454"/>
      <c r="I30" s="120"/>
      <c r="J30" s="95"/>
    </row>
    <row r="31" spans="1:10" ht="27" customHeight="1">
      <c r="A31" s="92" t="s">
        <v>41</v>
      </c>
      <c r="B31" s="93"/>
      <c r="C31" s="444"/>
      <c r="D31" s="444"/>
      <c r="E31" s="444"/>
      <c r="F31" s="444"/>
      <c r="G31" s="236"/>
      <c r="H31" s="454"/>
      <c r="I31" s="120"/>
      <c r="J31" s="95"/>
    </row>
    <row r="32" spans="1:10" ht="27" customHeight="1">
      <c r="A32" s="92" t="s">
        <v>43</v>
      </c>
      <c r="B32" s="93"/>
      <c r="C32" s="444"/>
      <c r="D32" s="444"/>
      <c r="E32" s="444"/>
      <c r="F32" s="444"/>
      <c r="G32" s="236"/>
      <c r="H32" s="454"/>
      <c r="I32" s="120"/>
      <c r="J32" s="95"/>
    </row>
    <row r="33" spans="1:10" ht="27" customHeight="1">
      <c r="A33" s="92"/>
      <c r="B33" s="93"/>
      <c r="C33" s="444"/>
      <c r="D33" s="444"/>
      <c r="E33" s="444"/>
      <c r="F33" s="444"/>
      <c r="G33" s="235"/>
      <c r="H33" s="455"/>
      <c r="I33" s="120"/>
      <c r="J33" s="95"/>
    </row>
    <row r="34" spans="1:10" s="108" customFormat="1" ht="27" customHeight="1">
      <c r="B34" s="45"/>
      <c r="C34" s="45"/>
      <c r="E34" s="398" t="s">
        <v>89</v>
      </c>
      <c r="F34" s="398"/>
      <c r="G34" s="237">
        <f>SUM(G21:G33)</f>
        <v>0</v>
      </c>
      <c r="H34" s="186">
        <f>G34</f>
        <v>0</v>
      </c>
    </row>
    <row r="35" spans="1:10" ht="27" customHeight="1" thickBot="1"/>
    <row r="36" spans="1:10" s="85" customFormat="1" ht="27" customHeight="1" thickBot="1">
      <c r="B36" s="47"/>
      <c r="C36" s="47"/>
      <c r="E36" s="443" t="s">
        <v>219</v>
      </c>
      <c r="F36" s="406"/>
      <c r="G36" s="121">
        <f>G17+G34</f>
        <v>0</v>
      </c>
      <c r="H36" s="122"/>
      <c r="I36" s="123"/>
    </row>
    <row r="37" spans="1:10" s="85" customFormat="1" ht="27" customHeight="1" thickBot="1">
      <c r="B37" s="47"/>
      <c r="C37" s="47"/>
      <c r="E37" s="443" t="s">
        <v>220</v>
      </c>
      <c r="F37" s="443"/>
      <c r="G37" s="124"/>
      <c r="H37" s="71">
        <f>H17+H34</f>
        <v>0</v>
      </c>
    </row>
  </sheetData>
  <mergeCells count="30">
    <mergeCell ref="J19:J20"/>
    <mergeCell ref="J4:J5"/>
    <mergeCell ref="H21:H33"/>
    <mergeCell ref="C23:F23"/>
    <mergeCell ref="C24:F24"/>
    <mergeCell ref="C25:F25"/>
    <mergeCell ref="C21:F21"/>
    <mergeCell ref="C22:F22"/>
    <mergeCell ref="C32:F32"/>
    <mergeCell ref="C33:F33"/>
    <mergeCell ref="C28:F28"/>
    <mergeCell ref="C29:F29"/>
    <mergeCell ref="C30:F30"/>
    <mergeCell ref="A4:A5"/>
    <mergeCell ref="I19:I20"/>
    <mergeCell ref="I4:I5"/>
    <mergeCell ref="E17:F17"/>
    <mergeCell ref="C19:F19"/>
    <mergeCell ref="C4:C5"/>
    <mergeCell ref="D4:E4"/>
    <mergeCell ref="F4:G4"/>
    <mergeCell ref="B4:B5"/>
    <mergeCell ref="A19:B20"/>
    <mergeCell ref="C20:F20"/>
    <mergeCell ref="E36:F36"/>
    <mergeCell ref="E37:F37"/>
    <mergeCell ref="E34:F34"/>
    <mergeCell ref="C26:F26"/>
    <mergeCell ref="C27:F27"/>
    <mergeCell ref="C31:F31"/>
  </mergeCells>
  <phoneticPr fontId="2"/>
  <printOptions horizontalCentered="1"/>
  <pageMargins left="0.59055118110236227" right="0.59055118110236227" top="0.78740157480314965" bottom="0.78740157480314965" header="0.31496062992125984" footer="0.31496062992125984"/>
  <pageSetup paperSize="9" scale="4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4"/>
  <sheetViews>
    <sheetView showZeros="0" view="pageBreakPreview" zoomScale="60" zoomScaleNormal="85" workbookViewId="0"/>
  </sheetViews>
  <sheetFormatPr defaultColWidth="9" defaultRowHeight="31.2" customHeight="1"/>
  <cols>
    <col min="1" max="2" width="17.59765625" style="108" customWidth="1"/>
    <col min="3" max="9" width="17.3984375" style="108" customWidth="1"/>
    <col min="10" max="10" width="35.19921875" style="108" customWidth="1"/>
    <col min="11" max="11" width="12.69921875" style="108" customWidth="1"/>
    <col min="12" max="16384" width="9" style="108"/>
  </cols>
  <sheetData>
    <row r="1" spans="1:11" ht="31.2" customHeight="1">
      <c r="A1" s="105" t="s">
        <v>222</v>
      </c>
      <c r="B1" s="105"/>
    </row>
    <row r="2" spans="1:11" ht="31.2" customHeight="1">
      <c r="A2" s="105" t="s">
        <v>64</v>
      </c>
      <c r="B2" s="105"/>
    </row>
    <row r="3" spans="1:11" ht="31.2" customHeight="1">
      <c r="A3" s="393" t="s">
        <v>45</v>
      </c>
      <c r="B3" s="438"/>
      <c r="C3" s="383" t="s">
        <v>46</v>
      </c>
      <c r="D3" s="383" t="s">
        <v>47</v>
      </c>
      <c r="E3" s="440" t="s">
        <v>2</v>
      </c>
      <c r="F3" s="441"/>
      <c r="G3" s="383" t="s">
        <v>216</v>
      </c>
      <c r="H3" s="383"/>
      <c r="I3" s="177" t="s">
        <v>139</v>
      </c>
      <c r="J3" s="383" t="s">
        <v>11</v>
      </c>
      <c r="K3" s="374" t="s">
        <v>145</v>
      </c>
    </row>
    <row r="4" spans="1:11" ht="31.2" customHeight="1">
      <c r="A4" s="395"/>
      <c r="B4" s="439"/>
      <c r="C4" s="383"/>
      <c r="D4" s="383"/>
      <c r="E4" s="211" t="s">
        <v>142</v>
      </c>
      <c r="F4" s="110" t="s">
        <v>135</v>
      </c>
      <c r="G4" s="189" t="s">
        <v>142</v>
      </c>
      <c r="H4" s="189" t="s">
        <v>137</v>
      </c>
      <c r="I4" s="178" t="s">
        <v>117</v>
      </c>
      <c r="J4" s="383"/>
      <c r="K4" s="371"/>
    </row>
    <row r="5" spans="1:11" s="315" customFormat="1" ht="31.2" customHeight="1">
      <c r="A5" s="442" t="s">
        <v>22</v>
      </c>
      <c r="B5" s="436"/>
      <c r="C5" s="8"/>
      <c r="D5" s="112"/>
      <c r="E5" s="35">
        <v>7550</v>
      </c>
      <c r="F5" s="35">
        <f>C5*D5*E5</f>
        <v>0</v>
      </c>
      <c r="G5" s="9"/>
      <c r="H5" s="35">
        <f>C5*D5*G5</f>
        <v>0</v>
      </c>
      <c r="I5" s="35">
        <f>MIN(F5,H5)</f>
        <v>0</v>
      </c>
      <c r="J5" s="8"/>
      <c r="K5" s="317"/>
    </row>
    <row r="6" spans="1:11" s="315" customFormat="1" ht="31.2" customHeight="1">
      <c r="A6" s="435" t="s">
        <v>66</v>
      </c>
      <c r="B6" s="437"/>
      <c r="C6" s="42"/>
      <c r="D6" s="112"/>
      <c r="E6" s="35">
        <v>2760</v>
      </c>
      <c r="F6" s="35">
        <f>C6*D6*E6</f>
        <v>0</v>
      </c>
      <c r="G6" s="131"/>
      <c r="H6" s="35">
        <f>C6*D6*G6</f>
        <v>0</v>
      </c>
      <c r="I6" s="35">
        <f>MIN(F6,H6)</f>
        <v>0</v>
      </c>
      <c r="J6" s="8"/>
      <c r="K6" s="317"/>
    </row>
    <row r="7" spans="1:11" s="315" customFormat="1" ht="31.2" customHeight="1">
      <c r="A7" s="435" t="s">
        <v>184</v>
      </c>
      <c r="B7" s="436"/>
      <c r="C7" s="42"/>
      <c r="D7" s="112"/>
      <c r="E7" s="35">
        <v>15100</v>
      </c>
      <c r="F7" s="35">
        <f>C7*D7*E7</f>
        <v>0</v>
      </c>
      <c r="G7" s="131"/>
      <c r="H7" s="35">
        <f>C7*D7*G7</f>
        <v>0</v>
      </c>
      <c r="I7" s="35">
        <f>MIN(F7,H7)</f>
        <v>0</v>
      </c>
      <c r="J7" s="8"/>
      <c r="K7" s="317"/>
    </row>
    <row r="8" spans="1:11" s="315" customFormat="1" ht="31.2" customHeight="1">
      <c r="A8" s="435" t="s">
        <v>185</v>
      </c>
      <c r="B8" s="437"/>
      <c r="C8" s="42"/>
      <c r="D8" s="112"/>
      <c r="E8" s="35">
        <v>5520</v>
      </c>
      <c r="F8" s="35">
        <f>C8*D8*E8</f>
        <v>0</v>
      </c>
      <c r="G8" s="131"/>
      <c r="H8" s="35">
        <f>C8*D8*G8</f>
        <v>0</v>
      </c>
      <c r="I8" s="35">
        <f>MIN(F8,H8)</f>
        <v>0</v>
      </c>
      <c r="J8" s="8"/>
      <c r="K8" s="317"/>
    </row>
    <row r="9" spans="1:11" s="315" customFormat="1" ht="42" customHeight="1" thickBot="1">
      <c r="A9" s="435" t="s">
        <v>263</v>
      </c>
      <c r="B9" s="437"/>
      <c r="C9" s="42"/>
      <c r="D9" s="112"/>
      <c r="E9" s="35">
        <v>8280</v>
      </c>
      <c r="F9" s="35">
        <f>C9*D9*E9</f>
        <v>0</v>
      </c>
      <c r="G9" s="131"/>
      <c r="H9" s="35">
        <f>C9*D9*G9</f>
        <v>0</v>
      </c>
      <c r="I9" s="35">
        <f>MIN(F9,H9)</f>
        <v>0</v>
      </c>
      <c r="J9" s="8"/>
      <c r="K9" s="317"/>
    </row>
    <row r="10" spans="1:11" ht="31.2" customHeight="1" thickBot="1">
      <c r="F10" s="406" t="s">
        <v>219</v>
      </c>
      <c r="G10" s="407"/>
      <c r="H10" s="68">
        <f>SUM(H5:H9)</f>
        <v>0</v>
      </c>
      <c r="I10" s="152"/>
      <c r="J10" s="76"/>
    </row>
    <row r="11" spans="1:11" ht="31.2" customHeight="1" thickBot="1">
      <c r="F11" s="406" t="s">
        <v>220</v>
      </c>
      <c r="G11" s="386"/>
      <c r="H11" s="106"/>
      <c r="I11" s="67">
        <f>SUM(I5:I9)</f>
        <v>0</v>
      </c>
      <c r="J11" s="33"/>
    </row>
    <row r="94" spans="4:4" ht="31.2" customHeight="1">
      <c r="D94" s="108" t="s">
        <v>140</v>
      </c>
    </row>
  </sheetData>
  <mergeCells count="14">
    <mergeCell ref="A8:B8"/>
    <mergeCell ref="A9:B9"/>
    <mergeCell ref="K3:K4"/>
    <mergeCell ref="F11:G11"/>
    <mergeCell ref="F10:G10"/>
    <mergeCell ref="J3:J4"/>
    <mergeCell ref="A3:B4"/>
    <mergeCell ref="E3:F3"/>
    <mergeCell ref="G3:H3"/>
    <mergeCell ref="D3:D4"/>
    <mergeCell ref="C3:C4"/>
    <mergeCell ref="A5:B5"/>
    <mergeCell ref="A6:B6"/>
    <mergeCell ref="A7:B7"/>
  </mergeCells>
  <phoneticPr fontId="2"/>
  <printOptions horizontalCentered="1"/>
  <pageMargins left="0.59055118110236227" right="0.59055118110236227" top="0.78740157480314965" bottom="0.78740157480314965"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96"/>
  <sheetViews>
    <sheetView showZeros="0" view="pageBreakPreview" zoomScale="85" zoomScaleNormal="100" zoomScaleSheetLayoutView="85" workbookViewId="0">
      <selection activeCell="B18" sqref="B18"/>
    </sheetView>
  </sheetViews>
  <sheetFormatPr defaultColWidth="9" defaultRowHeight="30" customHeight="1"/>
  <cols>
    <col min="1" max="1" width="38.8984375" style="107" customWidth="1"/>
    <col min="2" max="2" width="13.5" style="107" customWidth="1"/>
    <col min="3" max="4" width="17.69921875" style="107" customWidth="1"/>
    <col min="5" max="5" width="19" style="107" customWidth="1"/>
    <col min="6" max="6" width="14.8984375" style="107" customWidth="1"/>
    <col min="7" max="9" width="17.69921875" style="107" customWidth="1"/>
    <col min="10" max="10" width="32.09765625" style="107" customWidth="1"/>
    <col min="11" max="11" width="11.8984375" style="107" customWidth="1"/>
    <col min="12" max="16384" width="9" style="107"/>
  </cols>
  <sheetData>
    <row r="1" spans="1:11" ht="30" customHeight="1">
      <c r="A1" s="105" t="s">
        <v>211</v>
      </c>
      <c r="B1" s="105"/>
      <c r="C1" s="105"/>
      <c r="D1" s="105"/>
      <c r="E1" s="105"/>
      <c r="F1" s="105"/>
      <c r="G1" s="105"/>
      <c r="H1" s="105"/>
      <c r="I1" s="105"/>
      <c r="J1" s="105"/>
    </row>
    <row r="2" spans="1:11" ht="30" customHeight="1">
      <c r="A2" s="105" t="s">
        <v>85</v>
      </c>
      <c r="B2" s="105"/>
      <c r="C2" s="105"/>
      <c r="D2" s="105"/>
      <c r="E2" s="105"/>
      <c r="F2" s="105"/>
      <c r="G2" s="105"/>
      <c r="H2" s="105"/>
      <c r="I2" s="105"/>
      <c r="J2" s="105"/>
    </row>
    <row r="3" spans="1:11" ht="30" customHeight="1">
      <c r="A3" s="457" t="s">
        <v>1</v>
      </c>
      <c r="B3" s="456" t="s">
        <v>2</v>
      </c>
      <c r="C3" s="456"/>
      <c r="D3" s="456"/>
      <c r="E3" s="456" t="s">
        <v>217</v>
      </c>
      <c r="F3" s="456"/>
      <c r="G3" s="456"/>
      <c r="H3" s="456"/>
      <c r="I3" s="177" t="s">
        <v>139</v>
      </c>
      <c r="J3" s="456" t="s">
        <v>11</v>
      </c>
      <c r="K3" s="374" t="s">
        <v>145</v>
      </c>
    </row>
    <row r="4" spans="1:11" ht="30" customHeight="1">
      <c r="A4" s="458"/>
      <c r="B4" s="64" t="s">
        <v>3</v>
      </c>
      <c r="C4" s="64" t="s">
        <v>144</v>
      </c>
      <c r="D4" s="64" t="s">
        <v>135</v>
      </c>
      <c r="E4" s="64" t="s">
        <v>4</v>
      </c>
      <c r="F4" s="64" t="s">
        <v>0</v>
      </c>
      <c r="G4" s="64" t="s">
        <v>142</v>
      </c>
      <c r="H4" s="64" t="s">
        <v>137</v>
      </c>
      <c r="I4" s="178" t="s">
        <v>117</v>
      </c>
      <c r="J4" s="456"/>
      <c r="K4" s="371"/>
    </row>
    <row r="5" spans="1:11" ht="30" customHeight="1">
      <c r="A5" s="274" t="s">
        <v>242</v>
      </c>
      <c r="B5" s="25"/>
      <c r="C5" s="29">
        <v>905000</v>
      </c>
      <c r="D5" s="29">
        <f>IF(B5&gt;1,1810000,905000)</f>
        <v>905000</v>
      </c>
      <c r="E5" s="25"/>
      <c r="F5" s="201">
        <f>B5</f>
        <v>0</v>
      </c>
      <c r="G5" s="27"/>
      <c r="H5" s="26">
        <f>F5*G5</f>
        <v>0</v>
      </c>
      <c r="I5" s="26">
        <f>MIN(D5/2,H5/2)</f>
        <v>0</v>
      </c>
      <c r="J5" s="25" t="s">
        <v>112</v>
      </c>
      <c r="K5" s="95"/>
    </row>
    <row r="6" spans="1:11" ht="30" customHeight="1">
      <c r="A6" s="274" t="s">
        <v>243</v>
      </c>
      <c r="B6" s="25"/>
      <c r="C6" s="29">
        <v>905000</v>
      </c>
      <c r="D6" s="29">
        <f>IF(B6&gt;0,905000,0)</f>
        <v>0</v>
      </c>
      <c r="E6" s="25"/>
      <c r="F6" s="201">
        <f>B6</f>
        <v>0</v>
      </c>
      <c r="G6" s="27"/>
      <c r="H6" s="26">
        <f>F6*G6</f>
        <v>0</v>
      </c>
      <c r="I6" s="26">
        <f>MIN(D6/2,H6/2)</f>
        <v>0</v>
      </c>
      <c r="J6" s="25" t="s">
        <v>112</v>
      </c>
      <c r="K6" s="95"/>
    </row>
    <row r="7" spans="1:11" ht="30" customHeight="1">
      <c r="A7" s="30" t="s">
        <v>67</v>
      </c>
      <c r="B7" s="25"/>
      <c r="C7" s="28"/>
      <c r="D7" s="29">
        <v>600000</v>
      </c>
      <c r="E7" s="25"/>
      <c r="F7" s="201">
        <f>B7</f>
        <v>0</v>
      </c>
      <c r="G7" s="27"/>
      <c r="H7" s="26">
        <f t="shared" ref="H7:H11" si="0">F7*G7</f>
        <v>0</v>
      </c>
      <c r="I7" s="26">
        <f>MIN(D7,H7/2)</f>
        <v>0</v>
      </c>
      <c r="J7" s="25" t="s">
        <v>112</v>
      </c>
      <c r="K7" s="95"/>
    </row>
    <row r="8" spans="1:11" ht="30" customHeight="1">
      <c r="A8" s="30"/>
      <c r="B8" s="28"/>
      <c r="C8" s="28"/>
      <c r="D8" s="28"/>
      <c r="E8" s="25"/>
      <c r="F8" s="25"/>
      <c r="G8" s="27"/>
      <c r="H8" s="26">
        <f t="shared" si="0"/>
        <v>0</v>
      </c>
      <c r="I8" s="26">
        <f t="shared" ref="I8:I11" si="1">MIN(D8,H8/2)</f>
        <v>0</v>
      </c>
      <c r="J8" s="25"/>
      <c r="K8" s="95"/>
    </row>
    <row r="9" spans="1:11" ht="30" customHeight="1">
      <c r="A9" s="30"/>
      <c r="B9" s="28"/>
      <c r="C9" s="28"/>
      <c r="D9" s="28"/>
      <c r="E9" s="25"/>
      <c r="F9" s="25"/>
      <c r="G9" s="27"/>
      <c r="H9" s="26">
        <f t="shared" ref="H9:H10" si="2">F9*G9</f>
        <v>0</v>
      </c>
      <c r="I9" s="26">
        <f>MIN(D9,H9/2)</f>
        <v>0</v>
      </c>
      <c r="J9" s="25"/>
      <c r="K9" s="95"/>
    </row>
    <row r="10" spans="1:11" ht="30" customHeight="1">
      <c r="A10" s="30"/>
      <c r="B10" s="28"/>
      <c r="C10" s="28"/>
      <c r="D10" s="28"/>
      <c r="E10" s="25"/>
      <c r="F10" s="25"/>
      <c r="G10" s="27"/>
      <c r="H10" s="26">
        <f t="shared" si="2"/>
        <v>0</v>
      </c>
      <c r="I10" s="26">
        <f t="shared" ref="I10" si="3">MIN(D10,H10/2)</f>
        <v>0</v>
      </c>
      <c r="J10" s="25"/>
      <c r="K10" s="95"/>
    </row>
    <row r="11" spans="1:11" ht="30" customHeight="1" thickBot="1">
      <c r="A11" s="30"/>
      <c r="B11" s="28"/>
      <c r="C11" s="28"/>
      <c r="D11" s="28"/>
      <c r="E11" s="25"/>
      <c r="F11" s="25"/>
      <c r="G11" s="27"/>
      <c r="H11" s="26">
        <f t="shared" si="0"/>
        <v>0</v>
      </c>
      <c r="I11" s="26">
        <f t="shared" si="1"/>
        <v>0</v>
      </c>
      <c r="J11" s="25"/>
      <c r="K11" s="95"/>
    </row>
    <row r="12" spans="1:11" ht="30" customHeight="1" thickBot="1">
      <c r="E12" s="443" t="s">
        <v>219</v>
      </c>
      <c r="F12" s="443"/>
      <c r="G12" s="406"/>
      <c r="H12" s="68">
        <f>SUM(H5:H11)</f>
        <v>0</v>
      </c>
      <c r="I12" s="152"/>
      <c r="J12" s="76"/>
    </row>
    <row r="13" spans="1:11" ht="30" customHeight="1" thickBot="1">
      <c r="E13" s="443" t="s">
        <v>220</v>
      </c>
      <c r="F13" s="443"/>
      <c r="G13" s="443"/>
      <c r="H13" s="106"/>
      <c r="I13" s="67">
        <f>SUM(I5:I11)</f>
        <v>0</v>
      </c>
      <c r="J13" s="33"/>
    </row>
    <row r="96" spans="3:3" ht="30" customHeight="1">
      <c r="C96" s="107" t="s">
        <v>140</v>
      </c>
    </row>
  </sheetData>
  <mergeCells count="7">
    <mergeCell ref="K3:K4"/>
    <mergeCell ref="J3:J4"/>
    <mergeCell ref="E13:G13"/>
    <mergeCell ref="E12:G12"/>
    <mergeCell ref="A3:A4"/>
    <mergeCell ref="B3:D3"/>
    <mergeCell ref="E3:H3"/>
  </mergeCells>
  <phoneticPr fontId="2"/>
  <printOptions horizontalCentered="1"/>
  <pageMargins left="0.59055118110236227" right="0.59055118110236227" top="0.78740157480314965" bottom="0.78740157480314965" header="0.31496062992125984" footer="0.31496062992125984"/>
  <pageSetup paperSize="9" scale="56"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7"/>
  <sheetViews>
    <sheetView view="pageBreakPreview" zoomScale="80" zoomScaleNormal="80" zoomScaleSheetLayoutView="80" workbookViewId="0"/>
  </sheetViews>
  <sheetFormatPr defaultColWidth="8.8984375" defaultRowHeight="24.75" customHeight="1"/>
  <cols>
    <col min="1" max="1" width="8.8984375" style="221"/>
    <col min="2" max="2" width="16.69921875" style="221" customWidth="1"/>
    <col min="3" max="3" width="43" style="221" customWidth="1"/>
    <col min="4" max="4" width="18.69921875" style="221" customWidth="1"/>
    <col min="5" max="5" width="38.69921875" style="221" customWidth="1"/>
    <col min="6" max="6" width="12.59765625" style="221" customWidth="1"/>
    <col min="7" max="16384" width="8.8984375" style="221"/>
  </cols>
  <sheetData>
    <row r="1" spans="1:6" ht="24.75" customHeight="1">
      <c r="A1" s="214" t="s">
        <v>212</v>
      </c>
    </row>
    <row r="2" spans="1:6" ht="24.75" customHeight="1">
      <c r="A2" s="222" t="s">
        <v>134</v>
      </c>
    </row>
    <row r="3" spans="1:6" ht="24.75" customHeight="1">
      <c r="A3" s="459" t="s">
        <v>16</v>
      </c>
      <c r="B3" s="460"/>
      <c r="C3" s="372" t="s">
        <v>216</v>
      </c>
      <c r="D3" s="373"/>
      <c r="E3" s="465" t="s">
        <v>11</v>
      </c>
      <c r="F3" s="374" t="s">
        <v>145</v>
      </c>
    </row>
    <row r="4" spans="1:6" ht="24.75" customHeight="1">
      <c r="A4" s="461"/>
      <c r="B4" s="462"/>
      <c r="C4" s="91" t="s">
        <v>21</v>
      </c>
      <c r="D4" s="220" t="s">
        <v>137</v>
      </c>
      <c r="E4" s="466"/>
      <c r="F4" s="371"/>
    </row>
    <row r="5" spans="1:6" ht="24.75" customHeight="1">
      <c r="A5" s="223" t="s">
        <v>42</v>
      </c>
      <c r="B5" s="224"/>
      <c r="C5" s="225"/>
      <c r="D5" s="225"/>
      <c r="E5" s="225"/>
      <c r="F5" s="95"/>
    </row>
    <row r="6" spans="1:6" ht="24.75" customHeight="1" thickBot="1">
      <c r="A6" s="463" t="s">
        <v>43</v>
      </c>
      <c r="B6" s="464"/>
      <c r="C6" s="225"/>
      <c r="D6" s="225"/>
      <c r="E6" s="225"/>
      <c r="F6" s="95"/>
    </row>
    <row r="7" spans="1:6" s="90" customFormat="1" ht="28.95" customHeight="1" thickBot="1">
      <c r="C7" s="187" t="s">
        <v>218</v>
      </c>
      <c r="D7" s="69">
        <f>SUM(D5:D6)</f>
        <v>0</v>
      </c>
      <c r="E7" s="104"/>
    </row>
  </sheetData>
  <mergeCells count="5">
    <mergeCell ref="A3:B4"/>
    <mergeCell ref="F3:F4"/>
    <mergeCell ref="A6:B6"/>
    <mergeCell ref="C3:D3"/>
    <mergeCell ref="E3:E4"/>
  </mergeCells>
  <phoneticPr fontId="2"/>
  <pageMargins left="0.59055118110236227" right="0.59055118110236227" top="0.78740157480314965" bottom="0.78740157480314965" header="0.31496062992125984" footer="0.31496062992125984"/>
  <pageSetup paperSize="9" scale="9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4"/>
  <sheetViews>
    <sheetView showZeros="0" view="pageBreakPreview" zoomScale="70" zoomScaleNormal="70" zoomScaleSheetLayoutView="70" workbookViewId="0"/>
  </sheetViews>
  <sheetFormatPr defaultColWidth="9" defaultRowHeight="30" customHeight="1"/>
  <cols>
    <col min="1" max="1" width="38.8984375" style="89" customWidth="1"/>
    <col min="2" max="2" width="13.5" style="89" customWidth="1"/>
    <col min="3" max="4" width="18.8984375" style="89" customWidth="1"/>
    <col min="5" max="5" width="19" style="89" customWidth="1"/>
    <col min="6" max="6" width="13.8984375" style="89" customWidth="1"/>
    <col min="7" max="9" width="18.8984375" style="89" customWidth="1"/>
    <col min="10" max="10" width="30" style="89" customWidth="1"/>
    <col min="11" max="11" width="12.69921875" style="89" customWidth="1"/>
    <col min="12" max="16384" width="9" style="89"/>
  </cols>
  <sheetData>
    <row r="1" spans="1:11" ht="30" customHeight="1">
      <c r="A1" s="105" t="s">
        <v>213</v>
      </c>
    </row>
    <row r="2" spans="1:11" ht="30" customHeight="1">
      <c r="A2" s="105" t="s">
        <v>65</v>
      </c>
    </row>
    <row r="3" spans="1:11" ht="30" customHeight="1">
      <c r="A3" s="409" t="s">
        <v>1</v>
      </c>
      <c r="B3" s="408" t="s">
        <v>2</v>
      </c>
      <c r="C3" s="408"/>
      <c r="D3" s="408"/>
      <c r="E3" s="408" t="s">
        <v>217</v>
      </c>
      <c r="F3" s="408"/>
      <c r="G3" s="408"/>
      <c r="H3" s="408"/>
      <c r="I3" s="177" t="s">
        <v>139</v>
      </c>
      <c r="J3" s="408" t="s">
        <v>11</v>
      </c>
      <c r="K3" s="374" t="s">
        <v>145</v>
      </c>
    </row>
    <row r="4" spans="1:11" ht="30" customHeight="1">
      <c r="A4" s="410"/>
      <c r="B4" s="60" t="s">
        <v>3</v>
      </c>
      <c r="C4" s="60" t="s">
        <v>142</v>
      </c>
      <c r="D4" s="60" t="s">
        <v>135</v>
      </c>
      <c r="E4" s="60" t="s">
        <v>4</v>
      </c>
      <c r="F4" s="60" t="s">
        <v>0</v>
      </c>
      <c r="G4" s="60" t="s">
        <v>142</v>
      </c>
      <c r="H4" s="60" t="s">
        <v>137</v>
      </c>
      <c r="I4" s="178" t="s">
        <v>117</v>
      </c>
      <c r="J4" s="408"/>
      <c r="K4" s="371"/>
    </row>
    <row r="5" spans="1:11" ht="30" customHeight="1">
      <c r="A5" s="62" t="s">
        <v>68</v>
      </c>
      <c r="B5" s="8"/>
      <c r="C5" s="7">
        <v>11000000</v>
      </c>
      <c r="D5" s="7">
        <f t="shared" ref="D5:D15" si="0">B5*C5</f>
        <v>0</v>
      </c>
      <c r="E5" s="8"/>
      <c r="F5" s="202">
        <f>B5</f>
        <v>0</v>
      </c>
      <c r="G5" s="9"/>
      <c r="H5" s="7">
        <f t="shared" ref="H5" si="1">F5*G5</f>
        <v>0</v>
      </c>
      <c r="I5" s="7">
        <f t="shared" ref="I5" si="2">MIN(D5,H5)</f>
        <v>0</v>
      </c>
      <c r="J5" s="8"/>
      <c r="K5" s="95"/>
    </row>
    <row r="6" spans="1:11" ht="30" customHeight="1">
      <c r="A6" s="63" t="s">
        <v>69</v>
      </c>
      <c r="B6" s="8"/>
      <c r="C6" s="7">
        <v>6600000</v>
      </c>
      <c r="D6" s="7">
        <f t="shared" si="0"/>
        <v>0</v>
      </c>
      <c r="E6" s="8"/>
      <c r="F6" s="202">
        <f t="shared" ref="F6:F11" si="3">B6</f>
        <v>0</v>
      </c>
      <c r="G6" s="9"/>
      <c r="H6" s="7">
        <f t="shared" ref="H6:H15" si="4">F6*G6</f>
        <v>0</v>
      </c>
      <c r="I6" s="7">
        <f t="shared" ref="I6:I11" si="5">MIN(D6,H6)</f>
        <v>0</v>
      </c>
      <c r="J6" s="8"/>
      <c r="K6" s="95"/>
    </row>
    <row r="7" spans="1:11" ht="30" customHeight="1">
      <c r="A7" s="63" t="s">
        <v>70</v>
      </c>
      <c r="B7" s="8"/>
      <c r="C7" s="7">
        <v>5500000</v>
      </c>
      <c r="D7" s="7">
        <f t="shared" si="0"/>
        <v>0</v>
      </c>
      <c r="E7" s="8"/>
      <c r="F7" s="202">
        <f t="shared" si="3"/>
        <v>0</v>
      </c>
      <c r="G7" s="9"/>
      <c r="H7" s="7">
        <f t="shared" si="4"/>
        <v>0</v>
      </c>
      <c r="I7" s="7">
        <f t="shared" si="5"/>
        <v>0</v>
      </c>
      <c r="J7" s="8"/>
      <c r="K7" s="95"/>
    </row>
    <row r="8" spans="1:11" ht="30" customHeight="1">
      <c r="A8" s="88" t="s">
        <v>71</v>
      </c>
      <c r="B8" s="8"/>
      <c r="C8" s="7">
        <v>66000000</v>
      </c>
      <c r="D8" s="7">
        <f t="shared" si="0"/>
        <v>0</v>
      </c>
      <c r="E8" s="8"/>
      <c r="F8" s="202">
        <f t="shared" si="3"/>
        <v>0</v>
      </c>
      <c r="G8" s="9"/>
      <c r="H8" s="7">
        <f t="shared" si="4"/>
        <v>0</v>
      </c>
      <c r="I8" s="7">
        <f t="shared" si="5"/>
        <v>0</v>
      </c>
      <c r="J8" s="8"/>
      <c r="K8" s="95"/>
    </row>
    <row r="9" spans="1:11" ht="30" customHeight="1">
      <c r="A9" s="63" t="s">
        <v>72</v>
      </c>
      <c r="B9" s="8"/>
      <c r="C9" s="7">
        <v>1100000</v>
      </c>
      <c r="D9" s="7">
        <f t="shared" si="0"/>
        <v>0</v>
      </c>
      <c r="E9" s="8"/>
      <c r="F9" s="202">
        <f t="shared" si="3"/>
        <v>0</v>
      </c>
      <c r="G9" s="9"/>
      <c r="H9" s="7">
        <f t="shared" si="4"/>
        <v>0</v>
      </c>
      <c r="I9" s="7">
        <f t="shared" si="5"/>
        <v>0</v>
      </c>
      <c r="J9" s="8"/>
      <c r="K9" s="95"/>
    </row>
    <row r="10" spans="1:11" ht="30" customHeight="1">
      <c r="A10" s="63" t="s">
        <v>73</v>
      </c>
      <c r="B10" s="8"/>
      <c r="C10" s="7">
        <v>2200000</v>
      </c>
      <c r="D10" s="7">
        <f t="shared" si="0"/>
        <v>0</v>
      </c>
      <c r="E10" s="8"/>
      <c r="F10" s="202">
        <f t="shared" si="3"/>
        <v>0</v>
      </c>
      <c r="G10" s="9"/>
      <c r="H10" s="7">
        <f t="shared" si="4"/>
        <v>0</v>
      </c>
      <c r="I10" s="7">
        <f t="shared" si="5"/>
        <v>0</v>
      </c>
      <c r="J10" s="8"/>
      <c r="K10" s="95"/>
    </row>
    <row r="11" spans="1:11" ht="30" customHeight="1">
      <c r="A11" s="63" t="s">
        <v>74</v>
      </c>
      <c r="B11" s="8"/>
      <c r="C11" s="7">
        <v>1100000</v>
      </c>
      <c r="D11" s="7">
        <f t="shared" si="0"/>
        <v>0</v>
      </c>
      <c r="E11" s="8"/>
      <c r="F11" s="202">
        <f t="shared" si="3"/>
        <v>0</v>
      </c>
      <c r="G11" s="9"/>
      <c r="H11" s="7">
        <f t="shared" si="4"/>
        <v>0</v>
      </c>
      <c r="I11" s="7">
        <f t="shared" si="5"/>
        <v>0</v>
      </c>
      <c r="J11" s="8"/>
      <c r="K11" s="95"/>
    </row>
    <row r="12" spans="1:11" ht="30" customHeight="1">
      <c r="A12" s="63"/>
      <c r="B12" s="212"/>
      <c r="C12" s="213"/>
      <c r="D12" s="213">
        <f t="shared" si="0"/>
        <v>0</v>
      </c>
      <c r="E12" s="8"/>
      <c r="F12" s="8"/>
      <c r="G12" s="9"/>
      <c r="H12" s="7">
        <f t="shared" si="4"/>
        <v>0</v>
      </c>
      <c r="I12" s="35">
        <f>H12</f>
        <v>0</v>
      </c>
      <c r="J12" s="8"/>
      <c r="K12" s="95"/>
    </row>
    <row r="13" spans="1:11" ht="30" customHeight="1">
      <c r="A13" s="63"/>
      <c r="B13" s="212"/>
      <c r="C13" s="213"/>
      <c r="D13" s="213">
        <f t="shared" si="0"/>
        <v>0</v>
      </c>
      <c r="E13" s="8"/>
      <c r="F13" s="8"/>
      <c r="G13" s="9"/>
      <c r="H13" s="7">
        <f t="shared" si="4"/>
        <v>0</v>
      </c>
      <c r="I13" s="35">
        <f t="shared" ref="I13:I15" si="6">H13</f>
        <v>0</v>
      </c>
      <c r="J13" s="8"/>
      <c r="K13" s="95"/>
    </row>
    <row r="14" spans="1:11" ht="30" customHeight="1">
      <c r="A14" s="63"/>
      <c r="B14" s="212"/>
      <c r="C14" s="213"/>
      <c r="D14" s="213">
        <f t="shared" si="0"/>
        <v>0</v>
      </c>
      <c r="E14" s="8"/>
      <c r="F14" s="8"/>
      <c r="G14" s="9"/>
      <c r="H14" s="7">
        <f t="shared" si="4"/>
        <v>0</v>
      </c>
      <c r="I14" s="35">
        <f t="shared" si="6"/>
        <v>0</v>
      </c>
      <c r="J14" s="8"/>
      <c r="K14" s="95"/>
    </row>
    <row r="15" spans="1:11" ht="30" customHeight="1" thickBot="1">
      <c r="A15" s="63"/>
      <c r="B15" s="212"/>
      <c r="C15" s="213"/>
      <c r="D15" s="213">
        <f t="shared" si="0"/>
        <v>0</v>
      </c>
      <c r="E15" s="8"/>
      <c r="F15" s="8"/>
      <c r="G15" s="9"/>
      <c r="H15" s="7">
        <f t="shared" si="4"/>
        <v>0</v>
      </c>
      <c r="I15" s="35">
        <f t="shared" si="6"/>
        <v>0</v>
      </c>
      <c r="J15" s="8"/>
      <c r="K15" s="95"/>
    </row>
    <row r="16" spans="1:11" ht="30" customHeight="1" thickBot="1">
      <c r="E16" s="443" t="s">
        <v>219</v>
      </c>
      <c r="F16" s="443"/>
      <c r="G16" s="406"/>
      <c r="H16" s="68">
        <f>SUM(H5:H15)</f>
        <v>0</v>
      </c>
      <c r="I16" s="152"/>
      <c r="J16" s="76"/>
    </row>
    <row r="17" spans="5:10" ht="30" customHeight="1" thickBot="1">
      <c r="E17" s="443" t="s">
        <v>220</v>
      </c>
      <c r="F17" s="443"/>
      <c r="G17" s="443"/>
      <c r="H17" s="106"/>
      <c r="I17" s="67">
        <f>SUM(I5:I15)</f>
        <v>0</v>
      </c>
      <c r="J17" s="33"/>
    </row>
    <row r="94" spans="3:3" ht="30" customHeight="1">
      <c r="C94" s="89" t="s">
        <v>140</v>
      </c>
    </row>
  </sheetData>
  <mergeCells count="7">
    <mergeCell ref="K3:K4"/>
    <mergeCell ref="J3:J4"/>
    <mergeCell ref="E16:G16"/>
    <mergeCell ref="E17:G17"/>
    <mergeCell ref="A3:A4"/>
    <mergeCell ref="B3:D3"/>
    <mergeCell ref="E3:H3"/>
  </mergeCells>
  <phoneticPr fontId="2"/>
  <printOptions horizontalCentered="1"/>
  <pageMargins left="0.59055118110236227" right="0.59055118110236227" top="0.78740157480314965" bottom="0.78740157480314965" header="0.31496062992125984" footer="0.31496062992125984"/>
  <pageSetup paperSize="9"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43"/>
  <sheetViews>
    <sheetView showZeros="0" view="pageBreakPreview" zoomScale="60" zoomScaleNormal="100" workbookViewId="0"/>
  </sheetViews>
  <sheetFormatPr defaultColWidth="9" defaultRowHeight="25.95" customHeight="1"/>
  <cols>
    <col min="1" max="1" width="39.69921875" style="85" customWidth="1"/>
    <col min="2" max="2" width="14.19921875" style="85" customWidth="1"/>
    <col min="3" max="4" width="17" style="85" customWidth="1"/>
    <col min="5" max="5" width="22.19921875" style="85" customWidth="1"/>
    <col min="6" max="6" width="15.8984375" style="85" customWidth="1"/>
    <col min="7" max="7" width="14.19921875" style="85" customWidth="1"/>
    <col min="8" max="10" width="17" style="85" customWidth="1"/>
    <col min="11" max="11" width="25.19921875" style="85" customWidth="1"/>
    <col min="12" max="12" width="13.8984375" style="85" customWidth="1"/>
    <col min="13" max="16384" width="9" style="85"/>
  </cols>
  <sheetData>
    <row r="1" spans="1:12" ht="21" customHeight="1">
      <c r="A1" s="125" t="s">
        <v>214</v>
      </c>
      <c r="B1" s="125"/>
      <c r="C1" s="125"/>
      <c r="D1" s="125"/>
      <c r="E1" s="125"/>
      <c r="F1" s="125"/>
      <c r="G1" s="125"/>
      <c r="H1" s="125"/>
      <c r="I1" s="125"/>
      <c r="J1" s="125"/>
      <c r="K1" s="125"/>
    </row>
    <row r="2" spans="1:12" ht="25.95" customHeight="1">
      <c r="A2" s="125" t="s">
        <v>54</v>
      </c>
      <c r="B2" s="125"/>
      <c r="C2" s="125"/>
      <c r="D2" s="125"/>
      <c r="E2" s="125"/>
      <c r="F2" s="125"/>
      <c r="G2" s="125"/>
      <c r="H2" s="125"/>
      <c r="I2" s="125"/>
      <c r="J2" s="125"/>
      <c r="K2" s="125"/>
    </row>
    <row r="3" spans="1:12" ht="25.95" customHeight="1">
      <c r="A3" s="125" t="s">
        <v>59</v>
      </c>
      <c r="B3" s="125"/>
      <c r="C3" s="125"/>
      <c r="D3" s="125"/>
      <c r="E3" s="125"/>
      <c r="F3" s="125"/>
      <c r="G3" s="125"/>
      <c r="H3" s="125"/>
      <c r="I3" s="125"/>
      <c r="J3" s="125"/>
      <c r="K3" s="24"/>
    </row>
    <row r="4" spans="1:12" ht="25.95" customHeight="1">
      <c r="A4" s="426" t="s">
        <v>1</v>
      </c>
      <c r="B4" s="426" t="s">
        <v>2</v>
      </c>
      <c r="C4" s="426"/>
      <c r="D4" s="426"/>
      <c r="E4" s="426" t="s">
        <v>217</v>
      </c>
      <c r="F4" s="426"/>
      <c r="G4" s="426"/>
      <c r="H4" s="426"/>
      <c r="I4" s="426"/>
      <c r="J4" s="177" t="s">
        <v>139</v>
      </c>
      <c r="K4" s="426" t="s">
        <v>11</v>
      </c>
      <c r="L4" s="374" t="s">
        <v>145</v>
      </c>
    </row>
    <row r="5" spans="1:12" ht="25.95" customHeight="1">
      <c r="A5" s="426"/>
      <c r="B5" s="61" t="s">
        <v>3</v>
      </c>
      <c r="C5" s="61" t="s">
        <v>142</v>
      </c>
      <c r="D5" s="61" t="s">
        <v>135</v>
      </c>
      <c r="E5" s="472" t="s">
        <v>4</v>
      </c>
      <c r="F5" s="473"/>
      <c r="G5" s="61" t="s">
        <v>0</v>
      </c>
      <c r="H5" s="61" t="s">
        <v>142</v>
      </c>
      <c r="I5" s="61" t="s">
        <v>137</v>
      </c>
      <c r="J5" s="178" t="s">
        <v>117</v>
      </c>
      <c r="K5" s="426"/>
      <c r="L5" s="371"/>
    </row>
    <row r="6" spans="1:12" ht="25.95" customHeight="1">
      <c r="A6" s="74" t="s">
        <v>5</v>
      </c>
      <c r="B6" s="77"/>
      <c r="C6" s="78">
        <v>133000</v>
      </c>
      <c r="D6" s="78">
        <f>B6*C6</f>
        <v>0</v>
      </c>
      <c r="E6" s="467"/>
      <c r="F6" s="468"/>
      <c r="G6" s="200">
        <f>B6</f>
        <v>0</v>
      </c>
      <c r="H6" s="79"/>
      <c r="I6" s="78">
        <f>G6*H6</f>
        <v>0</v>
      </c>
      <c r="J6" s="78">
        <f>MIN(D6,I6)</f>
        <v>0</v>
      </c>
      <c r="K6" s="22"/>
      <c r="L6" s="95"/>
    </row>
    <row r="7" spans="1:12" ht="25.95" customHeight="1">
      <c r="A7" s="74" t="s">
        <v>7</v>
      </c>
      <c r="B7" s="77"/>
      <c r="C7" s="78">
        <v>3600</v>
      </c>
      <c r="D7" s="78">
        <f>B7*C7</f>
        <v>0</v>
      </c>
      <c r="E7" s="467"/>
      <c r="F7" s="468"/>
      <c r="G7" s="200">
        <f t="shared" ref="G7:G9" si="0">B7</f>
        <v>0</v>
      </c>
      <c r="H7" s="79"/>
      <c r="I7" s="78">
        <f t="shared" ref="I7:I16" si="1">G7*H7</f>
        <v>0</v>
      </c>
      <c r="J7" s="78">
        <f>MIN(D7,I7)</f>
        <v>0</v>
      </c>
      <c r="K7" s="22"/>
      <c r="L7" s="95"/>
    </row>
    <row r="8" spans="1:12" ht="25.95" customHeight="1">
      <c r="A8" s="74" t="s">
        <v>8</v>
      </c>
      <c r="B8" s="77"/>
      <c r="C8" s="78">
        <v>4320000</v>
      </c>
      <c r="D8" s="78">
        <f>B8*C8</f>
        <v>0</v>
      </c>
      <c r="E8" s="467"/>
      <c r="F8" s="468"/>
      <c r="G8" s="200">
        <f t="shared" si="0"/>
        <v>0</v>
      </c>
      <c r="H8" s="79"/>
      <c r="I8" s="78">
        <f t="shared" si="1"/>
        <v>0</v>
      </c>
      <c r="J8" s="78">
        <f>MIN(D8,I8)</f>
        <v>0</v>
      </c>
      <c r="K8" s="22"/>
      <c r="L8" s="95"/>
    </row>
    <row r="9" spans="1:12" ht="25.95" customHeight="1">
      <c r="A9" s="74" t="s">
        <v>9</v>
      </c>
      <c r="B9" s="77"/>
      <c r="C9" s="78">
        <v>51400</v>
      </c>
      <c r="D9" s="78">
        <f>B9*C9</f>
        <v>0</v>
      </c>
      <c r="E9" s="467"/>
      <c r="F9" s="468"/>
      <c r="G9" s="200">
        <f t="shared" si="0"/>
        <v>0</v>
      </c>
      <c r="H9" s="79"/>
      <c r="I9" s="78">
        <f t="shared" si="1"/>
        <v>0</v>
      </c>
      <c r="J9" s="78">
        <f>MIN(D9,I9)</f>
        <v>0</v>
      </c>
      <c r="K9" s="22"/>
      <c r="L9" s="95"/>
    </row>
    <row r="10" spans="1:12" ht="25.95" customHeight="1">
      <c r="A10" s="427" t="s">
        <v>55</v>
      </c>
      <c r="B10" s="470"/>
      <c r="C10" s="471"/>
      <c r="D10" s="471"/>
      <c r="E10" s="467"/>
      <c r="F10" s="468"/>
      <c r="G10" s="77"/>
      <c r="H10" s="79"/>
      <c r="I10" s="78">
        <f t="shared" si="1"/>
        <v>0</v>
      </c>
      <c r="J10" s="474">
        <f>I10+I11+I12</f>
        <v>0</v>
      </c>
      <c r="K10" s="22"/>
      <c r="L10" s="95"/>
    </row>
    <row r="11" spans="1:12" ht="25.95" customHeight="1">
      <c r="A11" s="427"/>
      <c r="B11" s="470"/>
      <c r="C11" s="471"/>
      <c r="D11" s="471"/>
      <c r="E11" s="467"/>
      <c r="F11" s="468"/>
      <c r="G11" s="77"/>
      <c r="H11" s="79"/>
      <c r="I11" s="78">
        <f t="shared" si="1"/>
        <v>0</v>
      </c>
      <c r="J11" s="474"/>
      <c r="K11" s="22"/>
      <c r="L11" s="95"/>
    </row>
    <row r="12" spans="1:12" ht="25.95" customHeight="1">
      <c r="A12" s="427"/>
      <c r="B12" s="470"/>
      <c r="C12" s="471"/>
      <c r="D12" s="471"/>
      <c r="E12" s="467"/>
      <c r="F12" s="468"/>
      <c r="G12" s="77"/>
      <c r="H12" s="79"/>
      <c r="I12" s="78">
        <f t="shared" si="1"/>
        <v>0</v>
      </c>
      <c r="J12" s="474"/>
      <c r="K12" s="22"/>
      <c r="L12" s="95"/>
    </row>
    <row r="13" spans="1:12" ht="25.95" customHeight="1">
      <c r="A13" s="251" t="s">
        <v>186</v>
      </c>
      <c r="B13" s="77"/>
      <c r="C13" s="80">
        <v>905000</v>
      </c>
      <c r="D13" s="80">
        <f>IF(B13&gt;0,905000,0)</f>
        <v>0</v>
      </c>
      <c r="E13" s="467"/>
      <c r="F13" s="468"/>
      <c r="G13" s="200">
        <f>B13</f>
        <v>0</v>
      </c>
      <c r="H13" s="79"/>
      <c r="I13" s="78">
        <f t="shared" si="1"/>
        <v>0</v>
      </c>
      <c r="J13" s="81">
        <f t="shared" ref="J13:J18" si="2">MIN(D13,I13)</f>
        <v>0</v>
      </c>
      <c r="K13" s="22"/>
      <c r="L13" s="95"/>
    </row>
    <row r="14" spans="1:12" ht="25.95" customHeight="1">
      <c r="A14" s="63" t="s">
        <v>131</v>
      </c>
      <c r="B14" s="82"/>
      <c r="C14" s="44">
        <v>205000</v>
      </c>
      <c r="D14" s="44">
        <f>B14*C14</f>
        <v>0</v>
      </c>
      <c r="E14" s="467"/>
      <c r="F14" s="468"/>
      <c r="G14" s="200">
        <f>B14</f>
        <v>0</v>
      </c>
      <c r="H14" s="36"/>
      <c r="I14" s="78">
        <f t="shared" si="1"/>
        <v>0</v>
      </c>
      <c r="J14" s="198">
        <f t="shared" si="2"/>
        <v>0</v>
      </c>
      <c r="K14" s="22"/>
      <c r="L14" s="95"/>
    </row>
    <row r="15" spans="1:12" ht="25.95" customHeight="1">
      <c r="A15" s="74" t="s">
        <v>56</v>
      </c>
      <c r="B15" s="83"/>
      <c r="C15" s="84"/>
      <c r="D15" s="84"/>
      <c r="E15" s="467"/>
      <c r="F15" s="468"/>
      <c r="G15" s="77"/>
      <c r="H15" s="79"/>
      <c r="I15" s="78">
        <f t="shared" si="1"/>
        <v>0</v>
      </c>
      <c r="J15" s="198">
        <f>I15</f>
        <v>0</v>
      </c>
      <c r="K15" s="22"/>
      <c r="L15" s="95"/>
    </row>
    <row r="16" spans="1:12" ht="25.95" customHeight="1">
      <c r="A16" s="195" t="s">
        <v>57</v>
      </c>
      <c r="B16" s="196"/>
      <c r="C16" s="197">
        <v>300000</v>
      </c>
      <c r="D16" s="197">
        <f>IF(B16&gt;0,300000,0)</f>
        <v>0</v>
      </c>
      <c r="E16" s="467"/>
      <c r="F16" s="468"/>
      <c r="G16" s="200">
        <f>B16</f>
        <v>0</v>
      </c>
      <c r="H16" s="79"/>
      <c r="I16" s="78">
        <f t="shared" si="1"/>
        <v>0</v>
      </c>
      <c r="J16" s="198">
        <f t="shared" si="2"/>
        <v>0</v>
      </c>
      <c r="K16" s="22"/>
      <c r="L16" s="95"/>
    </row>
    <row r="17" spans="1:12" ht="25.95" customHeight="1">
      <c r="A17" s="469" t="s">
        <v>58</v>
      </c>
      <c r="B17" s="82"/>
      <c r="C17" s="44">
        <v>1500000</v>
      </c>
      <c r="D17" s="44">
        <f>B17*C17</f>
        <v>0</v>
      </c>
      <c r="E17" s="467"/>
      <c r="F17" s="468"/>
      <c r="G17" s="200">
        <f t="shared" ref="G17:G18" si="3">B17</f>
        <v>0</v>
      </c>
      <c r="H17" s="36"/>
      <c r="I17" s="78">
        <f t="shared" ref="I17:I18" si="4">G17*H17</f>
        <v>0</v>
      </c>
      <c r="J17" s="198">
        <f t="shared" si="2"/>
        <v>0</v>
      </c>
      <c r="K17" s="22"/>
      <c r="L17" s="95"/>
    </row>
    <row r="18" spans="1:12" ht="25.95" customHeight="1">
      <c r="A18" s="469"/>
      <c r="B18" s="77"/>
      <c r="C18" s="86">
        <v>1500000</v>
      </c>
      <c r="D18" s="86">
        <f>B18*C18</f>
        <v>0</v>
      </c>
      <c r="E18" s="467"/>
      <c r="F18" s="468"/>
      <c r="G18" s="200">
        <f t="shared" si="3"/>
        <v>0</v>
      </c>
      <c r="H18" s="79"/>
      <c r="I18" s="78">
        <f t="shared" si="4"/>
        <v>0</v>
      </c>
      <c r="J18" s="198">
        <f t="shared" si="2"/>
        <v>0</v>
      </c>
      <c r="K18" s="22"/>
      <c r="L18" s="95"/>
    </row>
    <row r="19" spans="1:12" ht="25.95" customHeight="1">
      <c r="A19" s="87"/>
      <c r="B19" s="210"/>
      <c r="C19" s="84"/>
      <c r="D19" s="84"/>
      <c r="E19" s="467"/>
      <c r="F19" s="468"/>
      <c r="G19" s="176"/>
      <c r="H19" s="36"/>
      <c r="I19" s="78">
        <f t="shared" ref="I19:I20" si="5">G19*H19</f>
        <v>0</v>
      </c>
      <c r="J19" s="198">
        <f>I19</f>
        <v>0</v>
      </c>
      <c r="K19" s="22"/>
      <c r="L19" s="95"/>
    </row>
    <row r="20" spans="1:12" ht="25.95" customHeight="1" thickBot="1">
      <c r="A20" s="87"/>
      <c r="B20" s="210"/>
      <c r="C20" s="84"/>
      <c r="D20" s="84"/>
      <c r="E20" s="467"/>
      <c r="F20" s="468"/>
      <c r="G20" s="79"/>
      <c r="H20" s="79"/>
      <c r="I20" s="271">
        <f t="shared" si="5"/>
        <v>0</v>
      </c>
      <c r="J20" s="198">
        <f>I20</f>
        <v>0</v>
      </c>
      <c r="K20" s="22"/>
      <c r="L20" s="95"/>
    </row>
    <row r="21" spans="1:12" ht="25.95" customHeight="1" thickBot="1">
      <c r="G21" s="406" t="s">
        <v>219</v>
      </c>
      <c r="H21" s="407"/>
      <c r="I21" s="272">
        <f>SUM(I6:I20)</f>
        <v>0</v>
      </c>
      <c r="J21" s="70"/>
      <c r="K21" s="123"/>
    </row>
    <row r="22" spans="1:12" ht="25.95" customHeight="1" thickBot="1">
      <c r="G22" s="406" t="s">
        <v>220</v>
      </c>
      <c r="H22" s="386"/>
      <c r="I22" s="124"/>
      <c r="J22" s="273">
        <f>SUM(J6:J20)</f>
        <v>0</v>
      </c>
    </row>
    <row r="43" spans="3:3" ht="25.95" customHeight="1">
      <c r="C43" s="85" t="s">
        <v>140</v>
      </c>
    </row>
  </sheetData>
  <mergeCells count="29">
    <mergeCell ref="L4:L5"/>
    <mergeCell ref="E14:F14"/>
    <mergeCell ref="E15:F15"/>
    <mergeCell ref="E16:F16"/>
    <mergeCell ref="K4:K5"/>
    <mergeCell ref="E5:F5"/>
    <mergeCell ref="E6:F6"/>
    <mergeCell ref="E7:F7"/>
    <mergeCell ref="E8:F8"/>
    <mergeCell ref="E9:F9"/>
    <mergeCell ref="J10:J12"/>
    <mergeCell ref="A4:A5"/>
    <mergeCell ref="B4:D4"/>
    <mergeCell ref="E4:I4"/>
    <mergeCell ref="D10:D12"/>
    <mergeCell ref="E17:F17"/>
    <mergeCell ref="E18:F18"/>
    <mergeCell ref="A17:A18"/>
    <mergeCell ref="A10:A12"/>
    <mergeCell ref="B10:B12"/>
    <mergeCell ref="G22:H22"/>
    <mergeCell ref="G21:H21"/>
    <mergeCell ref="C10:C12"/>
    <mergeCell ref="E19:F19"/>
    <mergeCell ref="E20:F20"/>
    <mergeCell ref="E10:F10"/>
    <mergeCell ref="E11:F11"/>
    <mergeCell ref="E12:F12"/>
    <mergeCell ref="E13:F13"/>
  </mergeCells>
  <phoneticPr fontId="2"/>
  <printOptions horizontalCentered="1"/>
  <pageMargins left="0.59055118110236227" right="0.59055118110236227" top="0.78740157480314965" bottom="0.78740157480314965" header="0.31496062992125984" footer="0.31496062992125984"/>
  <pageSetup paperSize="9" scale="5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7"/>
  <sheetViews>
    <sheetView showZeros="0" view="pageBreakPreview" zoomScale="60" zoomScaleNormal="100" workbookViewId="0">
      <selection activeCell="R23" sqref="R23"/>
    </sheetView>
  </sheetViews>
  <sheetFormatPr defaultColWidth="9" defaultRowHeight="25.2" customHeight="1"/>
  <cols>
    <col min="1" max="1" width="29.5" style="108" customWidth="1"/>
    <col min="2" max="8" width="17.19921875" style="108" customWidth="1"/>
    <col min="9" max="9" width="42.3984375" style="108" customWidth="1"/>
    <col min="10" max="10" width="11.69921875" style="108" customWidth="1"/>
    <col min="11" max="16384" width="9" style="108"/>
  </cols>
  <sheetData>
    <row r="1" spans="1:10" ht="21.6" customHeight="1">
      <c r="A1" s="89" t="s">
        <v>215</v>
      </c>
    </row>
    <row r="2" spans="1:10" ht="25.2" customHeight="1">
      <c r="A2" s="126" t="s">
        <v>178</v>
      </c>
    </row>
    <row r="3" spans="1:10" ht="25.2" customHeight="1">
      <c r="A3" s="108" t="s">
        <v>225</v>
      </c>
      <c r="H3" s="127"/>
      <c r="I3" s="127"/>
    </row>
    <row r="4" spans="1:10" ht="25.2" customHeight="1">
      <c r="A4" s="393" t="s">
        <v>16</v>
      </c>
      <c r="B4" s="394"/>
      <c r="C4" s="372" t="s">
        <v>216</v>
      </c>
      <c r="D4" s="402"/>
      <c r="E4" s="402"/>
      <c r="F4" s="402"/>
      <c r="G4" s="373"/>
      <c r="H4" s="289" t="s">
        <v>141</v>
      </c>
      <c r="I4" s="371" t="s">
        <v>11</v>
      </c>
      <c r="J4" s="374" t="s">
        <v>145</v>
      </c>
    </row>
    <row r="5" spans="1:10" ht="25.2" customHeight="1">
      <c r="A5" s="395"/>
      <c r="B5" s="396"/>
      <c r="C5" s="377" t="s">
        <v>21</v>
      </c>
      <c r="D5" s="378"/>
      <c r="E5" s="378"/>
      <c r="F5" s="379"/>
      <c r="G5" s="291" t="s">
        <v>226</v>
      </c>
      <c r="H5" s="182"/>
      <c r="I5" s="371"/>
      <c r="J5" s="371"/>
    </row>
    <row r="6" spans="1:10" ht="25.2" customHeight="1">
      <c r="A6" s="475" t="s">
        <v>115</v>
      </c>
      <c r="B6" s="476"/>
      <c r="C6" s="380"/>
      <c r="D6" s="381"/>
      <c r="E6" s="381"/>
      <c r="F6" s="382"/>
      <c r="G6" s="176"/>
      <c r="H6" s="390"/>
      <c r="I6" s="183"/>
      <c r="J6" s="95"/>
    </row>
    <row r="7" spans="1:10" ht="25.2" customHeight="1">
      <c r="A7" s="475" t="s">
        <v>27</v>
      </c>
      <c r="B7" s="476"/>
      <c r="C7" s="380"/>
      <c r="D7" s="381"/>
      <c r="E7" s="381"/>
      <c r="F7" s="382"/>
      <c r="G7" s="176"/>
      <c r="H7" s="391"/>
      <c r="I7" s="183"/>
      <c r="J7" s="95"/>
    </row>
    <row r="8" spans="1:10" ht="25.2" customHeight="1">
      <c r="A8" s="475" t="s">
        <v>28</v>
      </c>
      <c r="B8" s="476"/>
      <c r="C8" s="380"/>
      <c r="D8" s="381"/>
      <c r="E8" s="381"/>
      <c r="F8" s="382"/>
      <c r="G8" s="176"/>
      <c r="H8" s="391"/>
      <c r="I8" s="183"/>
      <c r="J8" s="95"/>
    </row>
    <row r="9" spans="1:10" ht="25.2" customHeight="1">
      <c r="A9" s="96" t="s">
        <v>29</v>
      </c>
      <c r="B9" s="97" t="s">
        <v>30</v>
      </c>
      <c r="C9" s="380"/>
      <c r="D9" s="381"/>
      <c r="E9" s="381"/>
      <c r="F9" s="382"/>
      <c r="G9" s="176"/>
      <c r="H9" s="391"/>
      <c r="I9" s="183"/>
      <c r="J9" s="95"/>
    </row>
    <row r="10" spans="1:10" ht="25.2" customHeight="1">
      <c r="A10" s="99"/>
      <c r="B10" s="100" t="s">
        <v>31</v>
      </c>
      <c r="C10" s="380"/>
      <c r="D10" s="381"/>
      <c r="E10" s="381"/>
      <c r="F10" s="382"/>
      <c r="G10" s="176"/>
      <c r="H10" s="391"/>
      <c r="I10" s="183"/>
      <c r="J10" s="95"/>
    </row>
    <row r="11" spans="1:10" ht="25.2" customHeight="1">
      <c r="A11" s="99"/>
      <c r="B11" s="100" t="s">
        <v>32</v>
      </c>
      <c r="C11" s="380"/>
      <c r="D11" s="381"/>
      <c r="E11" s="381"/>
      <c r="F11" s="382"/>
      <c r="G11" s="176"/>
      <c r="H11" s="391"/>
      <c r="I11" s="183"/>
      <c r="J11" s="95"/>
    </row>
    <row r="12" spans="1:10" ht="25.2" customHeight="1">
      <c r="A12" s="99"/>
      <c r="B12" s="100" t="s">
        <v>33</v>
      </c>
      <c r="C12" s="380"/>
      <c r="D12" s="381"/>
      <c r="E12" s="381"/>
      <c r="F12" s="382"/>
      <c r="G12" s="176"/>
      <c r="H12" s="391"/>
      <c r="I12" s="183"/>
      <c r="J12" s="95"/>
    </row>
    <row r="13" spans="1:10" ht="25.2" customHeight="1">
      <c r="A13" s="99"/>
      <c r="B13" s="100" t="s">
        <v>34</v>
      </c>
      <c r="C13" s="380"/>
      <c r="D13" s="381"/>
      <c r="E13" s="381"/>
      <c r="F13" s="382"/>
      <c r="G13" s="176"/>
      <c r="H13" s="391"/>
      <c r="I13" s="183"/>
      <c r="J13" s="95"/>
    </row>
    <row r="14" spans="1:10" ht="25.2" customHeight="1">
      <c r="A14" s="99"/>
      <c r="B14" s="97" t="s">
        <v>35</v>
      </c>
      <c r="C14" s="380"/>
      <c r="D14" s="381"/>
      <c r="E14" s="381"/>
      <c r="F14" s="382"/>
      <c r="G14" s="176"/>
      <c r="H14" s="391"/>
      <c r="I14" s="183"/>
      <c r="J14" s="95"/>
    </row>
    <row r="15" spans="1:10" ht="25.2" customHeight="1">
      <c r="A15" s="99"/>
      <c r="B15" s="102" t="s">
        <v>187</v>
      </c>
      <c r="C15" s="286"/>
      <c r="D15" s="287"/>
      <c r="E15" s="287"/>
      <c r="F15" s="288"/>
      <c r="G15" s="176"/>
      <c r="H15" s="391"/>
      <c r="I15" s="183"/>
      <c r="J15" s="95"/>
    </row>
    <row r="16" spans="1:10" ht="25.2" customHeight="1">
      <c r="A16" s="96" t="s">
        <v>36</v>
      </c>
      <c r="B16" s="102" t="s">
        <v>37</v>
      </c>
      <c r="C16" s="380"/>
      <c r="D16" s="381"/>
      <c r="E16" s="381"/>
      <c r="F16" s="382"/>
      <c r="G16" s="176"/>
      <c r="H16" s="391"/>
      <c r="I16" s="183"/>
      <c r="J16" s="95"/>
    </row>
    <row r="17" spans="1:10" ht="25.2" customHeight="1">
      <c r="A17" s="99"/>
      <c r="B17" s="102" t="s">
        <v>38</v>
      </c>
      <c r="C17" s="380"/>
      <c r="D17" s="381"/>
      <c r="E17" s="381"/>
      <c r="F17" s="382"/>
      <c r="G17" s="176"/>
      <c r="H17" s="391"/>
      <c r="I17" s="183"/>
      <c r="J17" s="95"/>
    </row>
    <row r="18" spans="1:10" ht="25.2" customHeight="1">
      <c r="A18" s="101"/>
      <c r="B18" s="102" t="s">
        <v>39</v>
      </c>
      <c r="C18" s="380"/>
      <c r="D18" s="381"/>
      <c r="E18" s="381"/>
      <c r="F18" s="382"/>
      <c r="G18" s="176"/>
      <c r="H18" s="391"/>
      <c r="I18" s="183"/>
      <c r="J18" s="95"/>
    </row>
    <row r="19" spans="1:10" ht="25.2" customHeight="1">
      <c r="A19" s="475" t="s">
        <v>40</v>
      </c>
      <c r="B19" s="476"/>
      <c r="C19" s="380"/>
      <c r="D19" s="381"/>
      <c r="E19" s="381"/>
      <c r="F19" s="382"/>
      <c r="G19" s="176"/>
      <c r="H19" s="391"/>
      <c r="I19" s="183"/>
      <c r="J19" s="95"/>
    </row>
    <row r="20" spans="1:10" ht="25.2" customHeight="1">
      <c r="A20" s="475" t="s">
        <v>41</v>
      </c>
      <c r="B20" s="476"/>
      <c r="C20" s="380"/>
      <c r="D20" s="381"/>
      <c r="E20" s="381"/>
      <c r="F20" s="382"/>
      <c r="G20" s="176"/>
      <c r="H20" s="391"/>
      <c r="I20" s="194"/>
      <c r="J20" s="95"/>
    </row>
    <row r="21" spans="1:10" ht="25.2" customHeight="1">
      <c r="A21" s="475" t="s">
        <v>42</v>
      </c>
      <c r="B21" s="476"/>
      <c r="C21" s="380"/>
      <c r="D21" s="381"/>
      <c r="E21" s="381"/>
      <c r="F21" s="382"/>
      <c r="G21" s="176"/>
      <c r="H21" s="391"/>
      <c r="I21" s="183"/>
      <c r="J21" s="95"/>
    </row>
    <row r="22" spans="1:10" ht="25.2" customHeight="1">
      <c r="A22" s="475" t="s">
        <v>43</v>
      </c>
      <c r="B22" s="476"/>
      <c r="C22" s="380"/>
      <c r="D22" s="381"/>
      <c r="E22" s="381"/>
      <c r="F22" s="382"/>
      <c r="G22" s="176"/>
      <c r="H22" s="391"/>
      <c r="I22" s="183"/>
      <c r="J22" s="95"/>
    </row>
    <row r="23" spans="1:10" ht="25.2" customHeight="1">
      <c r="A23" s="139"/>
      <c r="B23" s="140"/>
      <c r="C23" s="154"/>
      <c r="E23" s="154"/>
      <c r="F23" s="292" t="s">
        <v>94</v>
      </c>
      <c r="G23" s="175">
        <f>SUM(G4:G22)</f>
        <v>0</v>
      </c>
      <c r="H23" s="175">
        <f>MIN(10000000,G23)</f>
        <v>0</v>
      </c>
      <c r="I23" s="156"/>
    </row>
    <row r="24" spans="1:10" ht="25.2" customHeight="1">
      <c r="A24" s="108" t="s">
        <v>229</v>
      </c>
      <c r="H24" s="127"/>
      <c r="I24" s="127"/>
    </row>
    <row r="25" spans="1:10" ht="25.2" customHeight="1">
      <c r="A25" s="393" t="s">
        <v>16</v>
      </c>
      <c r="B25" s="394"/>
      <c r="C25" s="372" t="s">
        <v>216</v>
      </c>
      <c r="D25" s="402"/>
      <c r="E25" s="402"/>
      <c r="F25" s="402"/>
      <c r="G25" s="373"/>
      <c r="H25" s="248" t="s">
        <v>139</v>
      </c>
      <c r="I25" s="371" t="s">
        <v>11</v>
      </c>
      <c r="J25" s="374" t="s">
        <v>145</v>
      </c>
    </row>
    <row r="26" spans="1:10" ht="25.2" customHeight="1">
      <c r="A26" s="395"/>
      <c r="B26" s="396"/>
      <c r="C26" s="377" t="s">
        <v>21</v>
      </c>
      <c r="D26" s="378"/>
      <c r="E26" s="378"/>
      <c r="F26" s="379"/>
      <c r="G26" s="250" t="s">
        <v>137</v>
      </c>
      <c r="H26" s="182"/>
      <c r="I26" s="371"/>
      <c r="J26" s="371"/>
    </row>
    <row r="27" spans="1:10" ht="25.2" customHeight="1">
      <c r="A27" s="475" t="s">
        <v>115</v>
      </c>
      <c r="B27" s="476"/>
      <c r="C27" s="380"/>
      <c r="D27" s="381"/>
      <c r="E27" s="381"/>
      <c r="F27" s="382"/>
      <c r="G27" s="176"/>
      <c r="H27" s="390"/>
      <c r="I27" s="183"/>
      <c r="J27" s="95"/>
    </row>
    <row r="28" spans="1:10" ht="25.2" customHeight="1">
      <c r="A28" s="475" t="s">
        <v>27</v>
      </c>
      <c r="B28" s="476"/>
      <c r="C28" s="380"/>
      <c r="D28" s="381"/>
      <c r="E28" s="381"/>
      <c r="F28" s="382"/>
      <c r="G28" s="176"/>
      <c r="H28" s="391"/>
      <c r="I28" s="183"/>
      <c r="J28" s="95"/>
    </row>
    <row r="29" spans="1:10" ht="25.2" customHeight="1">
      <c r="A29" s="475" t="s">
        <v>28</v>
      </c>
      <c r="B29" s="476"/>
      <c r="C29" s="380"/>
      <c r="D29" s="381"/>
      <c r="E29" s="381"/>
      <c r="F29" s="382"/>
      <c r="G29" s="176"/>
      <c r="H29" s="391"/>
      <c r="I29" s="183"/>
      <c r="J29" s="95"/>
    </row>
    <row r="30" spans="1:10" ht="25.2" customHeight="1">
      <c r="A30" s="96" t="s">
        <v>29</v>
      </c>
      <c r="B30" s="97" t="s">
        <v>30</v>
      </c>
      <c r="C30" s="380"/>
      <c r="D30" s="381"/>
      <c r="E30" s="381"/>
      <c r="F30" s="382"/>
      <c r="G30" s="176"/>
      <c r="H30" s="391"/>
      <c r="I30" s="183"/>
      <c r="J30" s="95"/>
    </row>
    <row r="31" spans="1:10" ht="25.2" customHeight="1">
      <c r="A31" s="99"/>
      <c r="B31" s="100" t="s">
        <v>31</v>
      </c>
      <c r="C31" s="380"/>
      <c r="D31" s="381"/>
      <c r="E31" s="381"/>
      <c r="F31" s="382"/>
      <c r="G31" s="176"/>
      <c r="H31" s="391"/>
      <c r="I31" s="183"/>
      <c r="J31" s="95"/>
    </row>
    <row r="32" spans="1:10" ht="25.2" customHeight="1">
      <c r="A32" s="99"/>
      <c r="B32" s="100" t="s">
        <v>32</v>
      </c>
      <c r="C32" s="380"/>
      <c r="D32" s="381"/>
      <c r="E32" s="381"/>
      <c r="F32" s="382"/>
      <c r="G32" s="176"/>
      <c r="H32" s="391"/>
      <c r="I32" s="183"/>
      <c r="J32" s="95"/>
    </row>
    <row r="33" spans="1:10" ht="25.2" customHeight="1">
      <c r="A33" s="99"/>
      <c r="B33" s="100" t="s">
        <v>33</v>
      </c>
      <c r="C33" s="380"/>
      <c r="D33" s="381"/>
      <c r="E33" s="381"/>
      <c r="F33" s="382"/>
      <c r="G33" s="176"/>
      <c r="H33" s="391"/>
      <c r="I33" s="183"/>
      <c r="J33" s="95"/>
    </row>
    <row r="34" spans="1:10" ht="25.2" customHeight="1">
      <c r="A34" s="99"/>
      <c r="B34" s="100" t="s">
        <v>34</v>
      </c>
      <c r="C34" s="380"/>
      <c r="D34" s="381"/>
      <c r="E34" s="381"/>
      <c r="F34" s="382"/>
      <c r="G34" s="176"/>
      <c r="H34" s="391"/>
      <c r="I34" s="183"/>
      <c r="J34" s="95"/>
    </row>
    <row r="35" spans="1:10" ht="25.2" customHeight="1">
      <c r="A35" s="99"/>
      <c r="B35" s="97" t="s">
        <v>35</v>
      </c>
      <c r="C35" s="380"/>
      <c r="D35" s="381"/>
      <c r="E35" s="381"/>
      <c r="F35" s="382"/>
      <c r="G35" s="176"/>
      <c r="H35" s="391"/>
      <c r="I35" s="183"/>
      <c r="J35" s="95"/>
    </row>
    <row r="36" spans="1:10" ht="25.2" customHeight="1">
      <c r="A36" s="99"/>
      <c r="B36" s="102" t="s">
        <v>187</v>
      </c>
      <c r="C36" s="245"/>
      <c r="D36" s="246"/>
      <c r="E36" s="246"/>
      <c r="F36" s="247"/>
      <c r="G36" s="176"/>
      <c r="H36" s="391"/>
      <c r="I36" s="183"/>
      <c r="J36" s="95"/>
    </row>
    <row r="37" spans="1:10" ht="25.2" customHeight="1">
      <c r="A37" s="96" t="s">
        <v>36</v>
      </c>
      <c r="B37" s="102" t="s">
        <v>37</v>
      </c>
      <c r="C37" s="380"/>
      <c r="D37" s="381"/>
      <c r="E37" s="381"/>
      <c r="F37" s="382"/>
      <c r="G37" s="176"/>
      <c r="H37" s="391"/>
      <c r="I37" s="183"/>
      <c r="J37" s="95"/>
    </row>
    <row r="38" spans="1:10" ht="25.2" customHeight="1">
      <c r="A38" s="99"/>
      <c r="B38" s="102" t="s">
        <v>38</v>
      </c>
      <c r="C38" s="380"/>
      <c r="D38" s="381"/>
      <c r="E38" s="381"/>
      <c r="F38" s="382"/>
      <c r="G38" s="176"/>
      <c r="H38" s="391"/>
      <c r="I38" s="183"/>
      <c r="J38" s="95"/>
    </row>
    <row r="39" spans="1:10" ht="25.2" customHeight="1">
      <c r="A39" s="101"/>
      <c r="B39" s="102" t="s">
        <v>39</v>
      </c>
      <c r="C39" s="380"/>
      <c r="D39" s="381"/>
      <c r="E39" s="381"/>
      <c r="F39" s="382"/>
      <c r="G39" s="176"/>
      <c r="H39" s="391"/>
      <c r="I39" s="183"/>
      <c r="J39" s="95"/>
    </row>
    <row r="40" spans="1:10" ht="25.2" customHeight="1">
      <c r="A40" s="475" t="s">
        <v>40</v>
      </c>
      <c r="B40" s="476"/>
      <c r="C40" s="380"/>
      <c r="D40" s="381"/>
      <c r="E40" s="381"/>
      <c r="F40" s="382"/>
      <c r="G40" s="176"/>
      <c r="H40" s="391"/>
      <c r="I40" s="183"/>
      <c r="J40" s="95"/>
    </row>
    <row r="41" spans="1:10" ht="25.2" customHeight="1">
      <c r="A41" s="475" t="s">
        <v>41</v>
      </c>
      <c r="B41" s="476"/>
      <c r="C41" s="380"/>
      <c r="D41" s="381"/>
      <c r="E41" s="381"/>
      <c r="F41" s="382"/>
      <c r="G41" s="176"/>
      <c r="H41" s="391"/>
      <c r="I41" s="194"/>
      <c r="J41" s="95"/>
    </row>
    <row r="42" spans="1:10" ht="25.2" customHeight="1">
      <c r="A42" s="475" t="s">
        <v>42</v>
      </c>
      <c r="B42" s="476"/>
      <c r="C42" s="380"/>
      <c r="D42" s="381"/>
      <c r="E42" s="381"/>
      <c r="F42" s="382"/>
      <c r="G42" s="176"/>
      <c r="H42" s="391"/>
      <c r="I42" s="183"/>
      <c r="J42" s="95"/>
    </row>
    <row r="43" spans="1:10" ht="25.2" customHeight="1">
      <c r="A43" s="475" t="s">
        <v>43</v>
      </c>
      <c r="B43" s="476"/>
      <c r="C43" s="380"/>
      <c r="D43" s="381"/>
      <c r="E43" s="381"/>
      <c r="F43" s="382"/>
      <c r="G43" s="176"/>
      <c r="H43" s="391"/>
      <c r="I43" s="183"/>
      <c r="J43" s="95"/>
    </row>
    <row r="44" spans="1:10" ht="25.2" customHeight="1">
      <c r="A44" s="139"/>
      <c r="B44" s="140"/>
      <c r="C44" s="154"/>
      <c r="E44" s="154"/>
      <c r="F44" s="249" t="s">
        <v>94</v>
      </c>
      <c r="G44" s="175">
        <f>SUM(G27:G43)</f>
        <v>0</v>
      </c>
      <c r="H44" s="175">
        <f>MIN(2000000,G44)</f>
        <v>0</v>
      </c>
      <c r="I44" s="156"/>
    </row>
    <row r="46" spans="1:10" ht="25.2" customHeight="1">
      <c r="F46" s="290" t="s">
        <v>227</v>
      </c>
      <c r="G46" s="119">
        <f>SUM(G23,G44)</f>
        <v>0</v>
      </c>
      <c r="H46" s="212"/>
    </row>
    <row r="47" spans="1:10" ht="25.2" customHeight="1">
      <c r="F47" s="290" t="s">
        <v>228</v>
      </c>
      <c r="G47" s="212"/>
      <c r="H47" s="119">
        <f>SUM(H23,H44)</f>
        <v>0</v>
      </c>
    </row>
  </sheetData>
  <mergeCells count="58">
    <mergeCell ref="C39:F39"/>
    <mergeCell ref="C27:F27"/>
    <mergeCell ref="H27:H43"/>
    <mergeCell ref="C28:F28"/>
    <mergeCell ref="C29:F29"/>
    <mergeCell ref="C30:F30"/>
    <mergeCell ref="C31:F31"/>
    <mergeCell ref="C32:F32"/>
    <mergeCell ref="C40:F40"/>
    <mergeCell ref="C41:F41"/>
    <mergeCell ref="C42:F42"/>
    <mergeCell ref="C43:F43"/>
    <mergeCell ref="C33:F33"/>
    <mergeCell ref="C34:F34"/>
    <mergeCell ref="C35:F35"/>
    <mergeCell ref="C37:F37"/>
    <mergeCell ref="C38:F38"/>
    <mergeCell ref="A25:B26"/>
    <mergeCell ref="C25:G25"/>
    <mergeCell ref="I25:I26"/>
    <mergeCell ref="J25:J26"/>
    <mergeCell ref="C26:F26"/>
    <mergeCell ref="A4:B5"/>
    <mergeCell ref="C4:G4"/>
    <mergeCell ref="I4:I5"/>
    <mergeCell ref="J4:J5"/>
    <mergeCell ref="C5:F5"/>
    <mergeCell ref="A6:B6"/>
    <mergeCell ref="C6:F6"/>
    <mergeCell ref="H6:H22"/>
    <mergeCell ref="A7:B7"/>
    <mergeCell ref="C7:F7"/>
    <mergeCell ref="A8:B8"/>
    <mergeCell ref="C8:F8"/>
    <mergeCell ref="C9:F9"/>
    <mergeCell ref="C10:F10"/>
    <mergeCell ref="C11:F11"/>
    <mergeCell ref="C12:F12"/>
    <mergeCell ref="C13:F13"/>
    <mergeCell ref="C14:F14"/>
    <mergeCell ref="C16:F16"/>
    <mergeCell ref="C17:F17"/>
    <mergeCell ref="C18:F18"/>
    <mergeCell ref="C22:F22"/>
    <mergeCell ref="A27:B27"/>
    <mergeCell ref="A28:B28"/>
    <mergeCell ref="A29:B29"/>
    <mergeCell ref="A19:B19"/>
    <mergeCell ref="C19:F19"/>
    <mergeCell ref="A20:B20"/>
    <mergeCell ref="C20:F20"/>
    <mergeCell ref="A21:B21"/>
    <mergeCell ref="C21:F21"/>
    <mergeCell ref="A40:B40"/>
    <mergeCell ref="A41:B41"/>
    <mergeCell ref="A42:B42"/>
    <mergeCell ref="A43:B43"/>
    <mergeCell ref="A22:B22"/>
  </mergeCells>
  <phoneticPr fontId="2"/>
  <printOptions horizontalCentered="1"/>
  <pageMargins left="0.59055118110236227" right="0.59055118110236227" top="0.78740157480314965" bottom="0.78740157480314965" header="0.31496062992125984" footer="0.31496062992125984"/>
  <pageSetup paperSize="9" scale="60" fitToHeight="0" orientation="landscape" r:id="rId1"/>
  <rowBreaks count="1" manualBreakCount="1">
    <brk id="2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8"/>
  <sheetViews>
    <sheetView showZeros="0" tabSelected="1" view="pageBreakPreview" zoomScale="85" zoomScaleNormal="70" zoomScaleSheetLayoutView="85" workbookViewId="0">
      <selection activeCell="A10" sqref="A10"/>
    </sheetView>
  </sheetViews>
  <sheetFormatPr defaultColWidth="8.8984375" defaultRowHeight="27" customHeight="1"/>
  <cols>
    <col min="1" max="1" width="28.69921875" style="90" customWidth="1"/>
    <col min="2" max="8" width="17.19921875" style="90" customWidth="1"/>
    <col min="9" max="9" width="32.8984375" style="90" customWidth="1"/>
    <col min="10" max="10" width="14.69921875" style="90" customWidth="1"/>
    <col min="11" max="16384" width="8.8984375" style="90"/>
  </cols>
  <sheetData>
    <row r="1" spans="1:11" ht="27" customHeight="1">
      <c r="A1" s="89" t="s">
        <v>250</v>
      </c>
    </row>
    <row r="2" spans="1:11" ht="27" customHeight="1">
      <c r="A2" s="90" t="s">
        <v>245</v>
      </c>
    </row>
    <row r="3" spans="1:11" ht="27" customHeight="1">
      <c r="A3" s="116" t="s">
        <v>251</v>
      </c>
      <c r="D3" s="6"/>
      <c r="E3" s="16"/>
      <c r="I3" s="10"/>
    </row>
    <row r="4" spans="1:11" s="108" customFormat="1" ht="27" customHeight="1">
      <c r="A4" s="383" t="s">
        <v>45</v>
      </c>
      <c r="B4" s="383" t="s">
        <v>46</v>
      </c>
      <c r="C4" s="383" t="s">
        <v>47</v>
      </c>
      <c r="D4" s="440" t="s">
        <v>2</v>
      </c>
      <c r="E4" s="441"/>
      <c r="F4" s="383" t="s">
        <v>216</v>
      </c>
      <c r="G4" s="383"/>
      <c r="H4" s="177" t="s">
        <v>139</v>
      </c>
      <c r="I4" s="383" t="s">
        <v>11</v>
      </c>
      <c r="J4" s="374" t="s">
        <v>145</v>
      </c>
    </row>
    <row r="5" spans="1:11" s="108" customFormat="1" ht="27" customHeight="1">
      <c r="A5" s="383"/>
      <c r="B5" s="383"/>
      <c r="C5" s="383"/>
      <c r="D5" s="296" t="s">
        <v>142</v>
      </c>
      <c r="E5" s="295" t="s">
        <v>135</v>
      </c>
      <c r="F5" s="189" t="s">
        <v>142</v>
      </c>
      <c r="G5" s="189" t="s">
        <v>137</v>
      </c>
      <c r="H5" s="189" t="s">
        <v>117</v>
      </c>
      <c r="I5" s="383"/>
      <c r="J5" s="371"/>
    </row>
    <row r="6" spans="1:11" s="108" customFormat="1" ht="27" customHeight="1">
      <c r="A6" s="297" t="s">
        <v>22</v>
      </c>
      <c r="B6" s="8"/>
      <c r="C6" s="112"/>
      <c r="D6" s="113">
        <v>7550</v>
      </c>
      <c r="E6" s="35">
        <f t="shared" ref="E6:E7" si="0">B6*C6*D6</f>
        <v>0</v>
      </c>
      <c r="F6" s="9"/>
      <c r="G6" s="35">
        <f>B6*C6*F6</f>
        <v>0</v>
      </c>
      <c r="H6" s="35">
        <f>MIN(E6,G6)</f>
        <v>0</v>
      </c>
      <c r="I6" s="9"/>
      <c r="J6" s="95"/>
    </row>
    <row r="7" spans="1:11" s="108" customFormat="1" ht="27" customHeight="1" thickBot="1">
      <c r="A7" s="115" t="s">
        <v>48</v>
      </c>
      <c r="B7" s="42"/>
      <c r="C7" s="112"/>
      <c r="D7" s="113">
        <v>2760</v>
      </c>
      <c r="E7" s="35">
        <f t="shared" si="0"/>
        <v>0</v>
      </c>
      <c r="F7" s="9"/>
      <c r="G7" s="311">
        <f t="shared" ref="G7" si="1">B7*C7*F7</f>
        <v>0</v>
      </c>
      <c r="H7" s="35">
        <f t="shared" ref="H7" si="2">MIN(E7,G7)</f>
        <v>0</v>
      </c>
      <c r="I7" s="9"/>
      <c r="J7" s="95"/>
    </row>
    <row r="8" spans="1:11" s="108" customFormat="1" ht="27" customHeight="1" thickBot="1">
      <c r="B8" s="45"/>
      <c r="C8" s="45"/>
      <c r="E8" s="445" t="s">
        <v>255</v>
      </c>
      <c r="F8" s="384"/>
      <c r="G8" s="312">
        <f>SUM(G6:G7)</f>
        <v>0</v>
      </c>
      <c r="H8" s="313">
        <f>SUM(H6:H7)</f>
        <v>0</v>
      </c>
    </row>
    <row r="9" spans="1:11" s="315" customFormat="1" ht="27" customHeight="1" thickBot="1">
      <c r="B9" s="45"/>
      <c r="C9" s="45"/>
      <c r="E9" s="445" t="s">
        <v>88</v>
      </c>
      <c r="F9" s="384"/>
      <c r="G9" s="128"/>
      <c r="H9" s="312">
        <f>SUM(H6:H7)</f>
        <v>0</v>
      </c>
    </row>
    <row r="10" spans="1:11" ht="27" customHeight="1">
      <c r="A10" s="318" t="s">
        <v>258</v>
      </c>
      <c r="B10" s="314"/>
      <c r="C10" s="314"/>
      <c r="D10" s="314"/>
      <c r="E10" s="314"/>
      <c r="F10" s="314"/>
      <c r="G10" s="319"/>
      <c r="H10" s="319"/>
      <c r="I10" s="320"/>
      <c r="J10" s="321"/>
      <c r="K10" s="314"/>
    </row>
    <row r="11" spans="1:11" ht="27" customHeight="1">
      <c r="A11" s="371" t="s">
        <v>16</v>
      </c>
      <c r="B11" s="371"/>
      <c r="C11" s="372" t="s">
        <v>252</v>
      </c>
      <c r="D11" s="373"/>
      <c r="E11" s="371" t="s">
        <v>11</v>
      </c>
      <c r="F11" s="374" t="s">
        <v>145</v>
      </c>
      <c r="G11" s="478"/>
      <c r="H11" s="477"/>
      <c r="I11" s="314"/>
      <c r="J11" s="314"/>
      <c r="K11" s="314"/>
    </row>
    <row r="12" spans="1:11" ht="27" customHeight="1">
      <c r="A12" s="371"/>
      <c r="B12" s="371"/>
      <c r="C12" s="316" t="s">
        <v>21</v>
      </c>
      <c r="D12" s="322" t="s">
        <v>253</v>
      </c>
      <c r="E12" s="371"/>
      <c r="F12" s="371"/>
      <c r="G12" s="478"/>
      <c r="H12" s="478"/>
      <c r="I12" s="314"/>
      <c r="J12" s="314"/>
      <c r="K12" s="314"/>
    </row>
    <row r="13" spans="1:11" ht="27" customHeight="1">
      <c r="A13" s="323" t="s">
        <v>115</v>
      </c>
      <c r="B13" s="324"/>
      <c r="C13" s="325"/>
      <c r="D13" s="317"/>
      <c r="E13" s="317"/>
      <c r="F13" s="317"/>
      <c r="G13" s="326"/>
      <c r="H13" s="326"/>
      <c r="I13" s="314"/>
      <c r="J13" s="314"/>
      <c r="K13" s="314"/>
    </row>
    <row r="14" spans="1:11" ht="27" customHeight="1">
      <c r="A14" s="323" t="s">
        <v>27</v>
      </c>
      <c r="B14" s="324"/>
      <c r="C14" s="325"/>
      <c r="D14" s="317"/>
      <c r="E14" s="317"/>
      <c r="F14" s="317"/>
      <c r="G14" s="326"/>
      <c r="H14" s="326"/>
      <c r="I14" s="314"/>
      <c r="J14" s="314"/>
      <c r="K14" s="314"/>
    </row>
    <row r="15" spans="1:11" ht="27" customHeight="1">
      <c r="A15" s="323" t="s">
        <v>28</v>
      </c>
      <c r="B15" s="324"/>
      <c r="C15" s="325"/>
      <c r="D15" s="317"/>
      <c r="E15" s="317"/>
      <c r="F15" s="317"/>
      <c r="G15" s="326"/>
      <c r="H15" s="326"/>
      <c r="I15" s="314"/>
      <c r="J15" s="314"/>
      <c r="K15" s="314"/>
    </row>
    <row r="16" spans="1:11" ht="27" customHeight="1">
      <c r="A16" s="327" t="s">
        <v>29</v>
      </c>
      <c r="B16" s="328" t="s">
        <v>30</v>
      </c>
      <c r="C16" s="325"/>
      <c r="D16" s="329"/>
      <c r="E16" s="329"/>
      <c r="F16" s="329"/>
      <c r="G16" s="330"/>
      <c r="H16" s="330"/>
      <c r="I16" s="314"/>
      <c r="J16" s="314"/>
      <c r="K16" s="314"/>
    </row>
    <row r="17" spans="1:11" ht="27" customHeight="1">
      <c r="A17" s="331"/>
      <c r="B17" s="332" t="s">
        <v>31</v>
      </c>
      <c r="C17" s="325"/>
      <c r="D17" s="329"/>
      <c r="E17" s="329"/>
      <c r="F17" s="329"/>
      <c r="G17" s="330"/>
      <c r="H17" s="330"/>
      <c r="I17" s="314"/>
      <c r="J17" s="314"/>
      <c r="K17" s="314"/>
    </row>
    <row r="18" spans="1:11" ht="27" customHeight="1">
      <c r="A18" s="331"/>
      <c r="B18" s="332" t="s">
        <v>32</v>
      </c>
      <c r="C18" s="325"/>
      <c r="D18" s="329"/>
      <c r="E18" s="329"/>
      <c r="F18" s="329"/>
      <c r="G18" s="330"/>
      <c r="H18" s="330"/>
      <c r="I18" s="314"/>
    </row>
    <row r="19" spans="1:11" ht="27" customHeight="1">
      <c r="A19" s="331"/>
      <c r="B19" s="332" t="s">
        <v>33</v>
      </c>
      <c r="C19" s="325"/>
      <c r="D19" s="329"/>
      <c r="E19" s="329"/>
      <c r="F19" s="329"/>
      <c r="G19" s="330"/>
      <c r="H19" s="330"/>
      <c r="I19" s="314"/>
    </row>
    <row r="20" spans="1:11" ht="27" customHeight="1">
      <c r="A20" s="331"/>
      <c r="B20" s="332" t="s">
        <v>34</v>
      </c>
      <c r="C20" s="325"/>
      <c r="D20" s="329"/>
      <c r="E20" s="329"/>
      <c r="F20" s="329"/>
      <c r="G20" s="330"/>
      <c r="H20" s="330"/>
      <c r="I20" s="314"/>
    </row>
    <row r="21" spans="1:11" ht="27" customHeight="1">
      <c r="A21" s="327" t="s">
        <v>36</v>
      </c>
      <c r="B21" s="333" t="s">
        <v>37</v>
      </c>
      <c r="C21" s="325"/>
      <c r="D21" s="329"/>
      <c r="E21" s="329"/>
      <c r="F21" s="329"/>
      <c r="G21" s="330"/>
      <c r="H21" s="330"/>
      <c r="I21" s="314"/>
    </row>
    <row r="22" spans="1:11" ht="27" customHeight="1">
      <c r="A22" s="331"/>
      <c r="B22" s="333" t="s">
        <v>38</v>
      </c>
      <c r="C22" s="325"/>
      <c r="D22" s="329"/>
      <c r="E22" s="329"/>
      <c r="F22" s="329"/>
      <c r="G22" s="330"/>
      <c r="H22" s="330"/>
      <c r="I22" s="314"/>
    </row>
    <row r="23" spans="1:11" ht="27" customHeight="1">
      <c r="A23" s="334"/>
      <c r="B23" s="333" t="s">
        <v>39</v>
      </c>
      <c r="C23" s="325"/>
      <c r="D23" s="329"/>
      <c r="E23" s="329"/>
      <c r="F23" s="329"/>
      <c r="G23" s="330"/>
      <c r="H23" s="330"/>
      <c r="I23" s="314"/>
    </row>
    <row r="24" spans="1:11" ht="27" customHeight="1">
      <c r="A24" s="323" t="s">
        <v>40</v>
      </c>
      <c r="B24" s="324"/>
      <c r="C24" s="325"/>
      <c r="D24" s="329"/>
      <c r="E24" s="329"/>
      <c r="F24" s="329"/>
      <c r="G24" s="330"/>
      <c r="H24" s="330"/>
      <c r="I24" s="314"/>
    </row>
    <row r="25" spans="1:11" ht="27" customHeight="1">
      <c r="A25" s="323" t="s">
        <v>41</v>
      </c>
      <c r="B25" s="324"/>
      <c r="C25" s="325"/>
      <c r="D25" s="329"/>
      <c r="E25" s="329"/>
      <c r="F25" s="329"/>
      <c r="G25" s="330"/>
      <c r="H25" s="330"/>
      <c r="I25" s="314"/>
    </row>
    <row r="26" spans="1:11" ht="27" customHeight="1" thickBot="1">
      <c r="A26" s="323" t="s">
        <v>42</v>
      </c>
      <c r="B26" s="324"/>
      <c r="C26" s="325"/>
      <c r="D26" s="329"/>
      <c r="E26" s="329"/>
      <c r="F26" s="329"/>
      <c r="G26" s="330"/>
      <c r="H26" s="330"/>
      <c r="I26" s="314"/>
    </row>
    <row r="27" spans="1:11" ht="27" customHeight="1" thickBot="1">
      <c r="A27" s="323" t="s">
        <v>43</v>
      </c>
      <c r="B27" s="324"/>
      <c r="C27" s="325"/>
      <c r="D27" s="335"/>
      <c r="E27" s="335"/>
      <c r="F27" s="340"/>
      <c r="G27" s="479" t="s">
        <v>254</v>
      </c>
      <c r="H27" s="479"/>
      <c r="I27" s="341">
        <f>G8+D28</f>
        <v>0</v>
      </c>
    </row>
    <row r="28" spans="1:11" ht="27" customHeight="1" thickBot="1">
      <c r="A28" s="314"/>
      <c r="B28" s="314"/>
      <c r="C28" s="336" t="s">
        <v>89</v>
      </c>
      <c r="D28" s="337">
        <f>SUM(D13:D27)</f>
        <v>0</v>
      </c>
      <c r="E28" s="338">
        <v>0</v>
      </c>
      <c r="F28" s="339"/>
      <c r="G28" s="480" t="s">
        <v>256</v>
      </c>
      <c r="H28" s="480"/>
      <c r="I28" s="342">
        <f>H9+D28</f>
        <v>0</v>
      </c>
    </row>
  </sheetData>
  <mergeCells count="17">
    <mergeCell ref="E9:F9"/>
    <mergeCell ref="J4:J5"/>
    <mergeCell ref="E8:F8"/>
    <mergeCell ref="A4:A5"/>
    <mergeCell ref="B4:B5"/>
    <mergeCell ref="C4:C5"/>
    <mergeCell ref="D4:E4"/>
    <mergeCell ref="F4:G4"/>
    <mergeCell ref="I4:I5"/>
    <mergeCell ref="H11:H12"/>
    <mergeCell ref="G27:H27"/>
    <mergeCell ref="G28:H28"/>
    <mergeCell ref="A11:B12"/>
    <mergeCell ref="C11:D11"/>
    <mergeCell ref="E11:E12"/>
    <mergeCell ref="F11:F12"/>
    <mergeCell ref="G11:G12"/>
  </mergeCells>
  <phoneticPr fontId="2"/>
  <printOptions horizontalCentered="1"/>
  <pageMargins left="0.59055118110236227" right="0.59055118110236227" top="0.78740157480314965" bottom="0.78740157480314965"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showZeros="0" view="pageBreakPreview" zoomScale="80" zoomScaleNormal="100" zoomScaleSheetLayoutView="80" workbookViewId="0">
      <pane ySplit="8" topLeftCell="A9" activePane="bottomLeft" state="frozen"/>
      <selection activeCell="K36" sqref="K36"/>
      <selection pane="bottomLeft"/>
    </sheetView>
  </sheetViews>
  <sheetFormatPr defaultColWidth="15" defaultRowHeight="17.399999999999999" customHeight="1"/>
  <cols>
    <col min="1" max="1" width="6.69921875" style="11" customWidth="1"/>
    <col min="2" max="2" width="38" style="11" customWidth="1"/>
    <col min="3" max="3" width="75.09765625" style="11" customWidth="1"/>
    <col min="4" max="5" width="18.69921875" style="11" customWidth="1"/>
    <col min="6" max="6" width="15.09765625" style="11" customWidth="1"/>
    <col min="7" max="16384" width="15" style="11"/>
  </cols>
  <sheetData>
    <row r="1" spans="1:8" ht="15.6" customHeight="1">
      <c r="A1" s="12" t="s">
        <v>199</v>
      </c>
      <c r="G1" s="356"/>
      <c r="H1" s="356"/>
    </row>
    <row r="2" spans="1:8" ht="15.6" customHeight="1">
      <c r="A2" s="13"/>
      <c r="B2" s="49" t="s">
        <v>90</v>
      </c>
      <c r="C2" s="12" t="s">
        <v>200</v>
      </c>
      <c r="D2" s="12"/>
      <c r="E2" s="12"/>
      <c r="G2" s="356"/>
      <c r="H2" s="356"/>
    </row>
    <row r="3" spans="1:8" ht="15.6" customHeight="1">
      <c r="G3" s="356"/>
      <c r="H3" s="356"/>
    </row>
    <row r="4" spans="1:8" ht="15.6" customHeight="1">
      <c r="C4" s="17" t="s">
        <v>91</v>
      </c>
      <c r="D4" s="357"/>
      <c r="E4" s="357"/>
      <c r="G4" s="356"/>
      <c r="H4" s="356"/>
    </row>
    <row r="5" spans="1:8" ht="15.6" customHeight="1">
      <c r="E5" s="15"/>
      <c r="G5" s="356"/>
      <c r="H5" s="356"/>
    </row>
    <row r="6" spans="1:8" ht="15.6" customHeight="1">
      <c r="A6" s="359" t="s">
        <v>19</v>
      </c>
      <c r="B6" s="360"/>
      <c r="C6" s="363" t="s">
        <v>60</v>
      </c>
      <c r="D6" s="234" t="s">
        <v>61</v>
      </c>
      <c r="E6" s="234" t="s">
        <v>62</v>
      </c>
      <c r="F6" s="363" t="s">
        <v>11</v>
      </c>
      <c r="G6" s="57"/>
      <c r="H6" s="57"/>
    </row>
    <row r="7" spans="1:8" ht="15.6" customHeight="1">
      <c r="A7" s="361"/>
      <c r="B7" s="362"/>
      <c r="C7" s="364"/>
      <c r="D7" s="233" t="s">
        <v>151</v>
      </c>
      <c r="E7" s="239" t="s">
        <v>150</v>
      </c>
      <c r="F7" s="364"/>
      <c r="G7" s="232"/>
      <c r="H7" s="232"/>
    </row>
    <row r="8" spans="1:8" ht="15.6" customHeight="1">
      <c r="A8" s="358"/>
      <c r="B8" s="358"/>
      <c r="C8" s="75"/>
      <c r="D8" s="165" t="s">
        <v>118</v>
      </c>
      <c r="E8" s="206" t="s">
        <v>149</v>
      </c>
      <c r="F8" s="206"/>
    </row>
    <row r="9" spans="1:8" ht="34.950000000000003" customHeight="1">
      <c r="A9" s="51" t="s">
        <v>95</v>
      </c>
      <c r="B9" s="52" t="s">
        <v>154</v>
      </c>
      <c r="C9" s="55"/>
      <c r="D9" s="54">
        <f>別紙６!C8</f>
        <v>0</v>
      </c>
      <c r="E9" s="54">
        <f>別紙６!G8</f>
        <v>0</v>
      </c>
      <c r="F9" s="276"/>
    </row>
    <row r="10" spans="1:8" s="14" customFormat="1" ht="28.2" customHeight="1">
      <c r="A10" s="244" t="s">
        <v>96</v>
      </c>
      <c r="B10" s="242" t="s">
        <v>155</v>
      </c>
      <c r="C10" s="56"/>
      <c r="D10" s="243">
        <f>別紙６!C9</f>
        <v>0</v>
      </c>
      <c r="E10" s="243">
        <f>別紙６!G9</f>
        <v>0</v>
      </c>
      <c r="F10" s="277"/>
    </row>
    <row r="11" spans="1:8" s="14" customFormat="1" ht="34.950000000000003" customHeight="1">
      <c r="A11" s="50" t="s">
        <v>109</v>
      </c>
      <c r="B11" s="48" t="s">
        <v>156</v>
      </c>
      <c r="C11" s="56"/>
      <c r="D11" s="172">
        <f>別紙６!C10</f>
        <v>0</v>
      </c>
      <c r="E11" s="172">
        <f>別紙６!G10</f>
        <v>0</v>
      </c>
      <c r="F11" s="276"/>
    </row>
    <row r="12" spans="1:8" s="14" customFormat="1" ht="34.950000000000003" customHeight="1">
      <c r="A12" s="50" t="s">
        <v>98</v>
      </c>
      <c r="B12" s="48" t="s">
        <v>157</v>
      </c>
      <c r="C12" s="56"/>
      <c r="D12" s="172">
        <f>別紙６!C11</f>
        <v>0</v>
      </c>
      <c r="E12" s="172">
        <f>別紙６!G11</f>
        <v>0</v>
      </c>
      <c r="F12" s="276"/>
    </row>
    <row r="13" spans="1:8" s="14" customFormat="1" ht="34.950000000000003" customHeight="1">
      <c r="A13" s="50" t="s">
        <v>99</v>
      </c>
      <c r="B13" s="48" t="s">
        <v>158</v>
      </c>
      <c r="C13" s="56"/>
      <c r="D13" s="172">
        <f>別紙６!C12</f>
        <v>0</v>
      </c>
      <c r="E13" s="172">
        <f>別紙６!G12</f>
        <v>0</v>
      </c>
      <c r="F13" s="276"/>
    </row>
    <row r="14" spans="1:8" s="14" customFormat="1" ht="34.950000000000003" customHeight="1">
      <c r="A14" s="50" t="s">
        <v>100</v>
      </c>
      <c r="B14" s="48" t="s">
        <v>159</v>
      </c>
      <c r="C14" s="55"/>
      <c r="D14" s="172">
        <f>別紙６!C13</f>
        <v>0</v>
      </c>
      <c r="E14" s="172">
        <f>別紙６!G13</f>
        <v>0</v>
      </c>
      <c r="F14" s="276"/>
    </row>
    <row r="15" spans="1:8" s="14" customFormat="1" ht="34.950000000000003" customHeight="1">
      <c r="A15" s="50" t="s">
        <v>101</v>
      </c>
      <c r="B15" s="48" t="s">
        <v>160</v>
      </c>
      <c r="C15" s="55"/>
      <c r="D15" s="172">
        <f>別紙６!C14</f>
        <v>0</v>
      </c>
      <c r="E15" s="172">
        <f>別紙６!G14</f>
        <v>0</v>
      </c>
      <c r="F15" s="276"/>
    </row>
    <row r="16" spans="1:8" s="14" customFormat="1" ht="34.950000000000003" customHeight="1">
      <c r="A16" s="50" t="s">
        <v>102</v>
      </c>
      <c r="B16" s="48" t="s">
        <v>161</v>
      </c>
      <c r="C16" s="55"/>
      <c r="D16" s="172">
        <f>別紙６!C15</f>
        <v>0</v>
      </c>
      <c r="E16" s="172">
        <f>別紙６!G15</f>
        <v>0</v>
      </c>
      <c r="F16" s="276"/>
    </row>
    <row r="17" spans="1:6" s="14" customFormat="1" ht="34.950000000000003" customHeight="1">
      <c r="A17" s="50" t="s">
        <v>221</v>
      </c>
      <c r="B17" s="48" t="s">
        <v>162</v>
      </c>
      <c r="C17" s="55"/>
      <c r="D17" s="172">
        <f>別紙６!C16</f>
        <v>0</v>
      </c>
      <c r="E17" s="172">
        <f>別紙６!G16</f>
        <v>0</v>
      </c>
      <c r="F17" s="276"/>
    </row>
    <row r="18" spans="1:6" s="14" customFormat="1" ht="34.950000000000003" customHeight="1">
      <c r="A18" s="50" t="s">
        <v>223</v>
      </c>
      <c r="B18" s="48" t="s">
        <v>164</v>
      </c>
      <c r="C18" s="55"/>
      <c r="D18" s="172">
        <f>別紙６!C17</f>
        <v>0</v>
      </c>
      <c r="E18" s="172">
        <f>別紙６!G17</f>
        <v>0</v>
      </c>
      <c r="F18" s="276"/>
    </row>
    <row r="19" spans="1:6" s="14" customFormat="1" ht="34.950000000000003" customHeight="1">
      <c r="A19" s="50" t="s">
        <v>224</v>
      </c>
      <c r="B19" s="48" t="s">
        <v>166</v>
      </c>
      <c r="C19" s="55"/>
      <c r="D19" s="172">
        <f>別紙６!C18</f>
        <v>0</v>
      </c>
      <c r="E19" s="172">
        <f>別紙６!G18</f>
        <v>0</v>
      </c>
      <c r="F19" s="276"/>
    </row>
    <row r="20" spans="1:6" s="14" customFormat="1" ht="34.950000000000003" customHeight="1">
      <c r="A20" s="50" t="s">
        <v>106</v>
      </c>
      <c r="B20" s="256" t="s">
        <v>168</v>
      </c>
      <c r="C20" s="257"/>
      <c r="D20" s="258">
        <f>別紙６!C19</f>
        <v>0</v>
      </c>
      <c r="E20" s="258">
        <f>別紙６!G19</f>
        <v>0</v>
      </c>
      <c r="F20" s="278"/>
    </row>
    <row r="21" spans="1:6" s="14" customFormat="1" ht="34.950000000000003" customHeight="1">
      <c r="A21" s="50" t="s">
        <v>107</v>
      </c>
      <c r="B21" s="48" t="s">
        <v>170</v>
      </c>
      <c r="C21" s="259"/>
      <c r="D21" s="172">
        <f>別紙６!C20</f>
        <v>0</v>
      </c>
      <c r="E21" s="172">
        <f>別紙６!G20</f>
        <v>0</v>
      </c>
      <c r="F21" s="279"/>
    </row>
    <row r="22" spans="1:6" s="14" customFormat="1" ht="34.950000000000003" customHeight="1">
      <c r="A22" s="50" t="s">
        <v>108</v>
      </c>
      <c r="B22" s="48" t="s">
        <v>171</v>
      </c>
      <c r="C22" s="300"/>
      <c r="D22" s="301">
        <f>別紙６!C21</f>
        <v>0</v>
      </c>
      <c r="E22" s="172">
        <f>別紙６!G21</f>
        <v>0</v>
      </c>
      <c r="F22" s="279"/>
    </row>
    <row r="23" spans="1:6" s="14" customFormat="1" ht="34.950000000000003" customHeight="1" thickBot="1">
      <c r="A23" s="481" t="s">
        <v>248</v>
      </c>
      <c r="B23" s="482" t="s">
        <v>249</v>
      </c>
      <c r="C23" s="302"/>
      <c r="D23" s="303">
        <f>別紙６!C23</f>
        <v>0</v>
      </c>
      <c r="E23" s="255">
        <f>別紙６!G23</f>
        <v>0</v>
      </c>
      <c r="F23" s="280"/>
    </row>
    <row r="24" spans="1:6" s="14" customFormat="1" ht="34.950000000000003" customHeight="1">
      <c r="A24" s="161"/>
      <c r="B24" s="162" t="s">
        <v>63</v>
      </c>
      <c r="C24" s="163"/>
      <c r="D24" s="173">
        <f>SUM(D9:D23)</f>
        <v>0</v>
      </c>
      <c r="E24" s="173">
        <f>SUM(E9:E23)</f>
        <v>0</v>
      </c>
      <c r="F24" s="238"/>
    </row>
  </sheetData>
  <mergeCells count="6">
    <mergeCell ref="G1:H5"/>
    <mergeCell ref="D4:E4"/>
    <mergeCell ref="A8:B8"/>
    <mergeCell ref="A6:B7"/>
    <mergeCell ref="C6:C7"/>
    <mergeCell ref="F6:F7"/>
  </mergeCells>
  <phoneticPr fontId="2"/>
  <pageMargins left="0.39370078740157483" right="0.39370078740157483" top="0.78740157480314965" bottom="0.3937007874015748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3"/>
  <sheetViews>
    <sheetView showZeros="0" view="pageBreakPreview" zoomScale="80" zoomScaleNormal="80" zoomScaleSheetLayoutView="80" workbookViewId="0">
      <pane ySplit="7" topLeftCell="A8" activePane="bottomLeft" state="frozen"/>
      <selection activeCell="K36" sqref="K36"/>
      <selection pane="bottomLeft" activeCell="A22" sqref="A22:B22"/>
    </sheetView>
  </sheetViews>
  <sheetFormatPr defaultColWidth="12.59765625" defaultRowHeight="12"/>
  <cols>
    <col min="1" max="1" width="6" style="11" customWidth="1"/>
    <col min="2" max="2" width="39.19921875" style="11" customWidth="1"/>
    <col min="3" max="9" width="17.3984375" style="1" customWidth="1"/>
    <col min="10" max="10" width="20.69921875" style="1" customWidth="1"/>
    <col min="11" max="11" width="3" style="1" bestFit="1" customWidth="1"/>
    <col min="12" max="16384" width="12.59765625" style="1"/>
  </cols>
  <sheetData>
    <row r="1" spans="1:11" ht="13.2">
      <c r="A1" s="12" t="s">
        <v>201</v>
      </c>
    </row>
    <row r="2" spans="1:11" ht="14.4">
      <c r="A2" s="13"/>
      <c r="B2" s="369" t="s">
        <v>202</v>
      </c>
      <c r="C2" s="370"/>
      <c r="D2" s="370"/>
      <c r="E2" s="370"/>
      <c r="F2" s="370"/>
      <c r="G2" s="370"/>
      <c r="H2" s="370"/>
      <c r="I2" s="370"/>
      <c r="J2" s="370"/>
    </row>
    <row r="3" spans="1:11">
      <c r="J3" s="15"/>
    </row>
    <row r="4" spans="1:11" ht="16.95" customHeight="1">
      <c r="A4" s="230"/>
      <c r="B4" s="231"/>
      <c r="C4" s="219"/>
      <c r="D4" s="219"/>
      <c r="E4" s="219"/>
      <c r="F4" s="228"/>
      <c r="G4" s="219"/>
      <c r="H4" s="367" t="s">
        <v>113</v>
      </c>
      <c r="I4" s="368"/>
      <c r="J4" s="228"/>
    </row>
    <row r="5" spans="1:11" ht="42" customHeight="1">
      <c r="A5" s="361" t="s">
        <v>19</v>
      </c>
      <c r="B5" s="362"/>
      <c r="C5" s="227" t="s">
        <v>147</v>
      </c>
      <c r="D5" s="227" t="s">
        <v>146</v>
      </c>
      <c r="E5" s="227" t="s">
        <v>148</v>
      </c>
      <c r="F5" s="229" t="s">
        <v>23</v>
      </c>
      <c r="G5" s="227" t="s">
        <v>20</v>
      </c>
      <c r="H5" s="219" t="s">
        <v>82</v>
      </c>
      <c r="I5" s="219" t="s">
        <v>81</v>
      </c>
      <c r="J5" s="229" t="s">
        <v>152</v>
      </c>
    </row>
    <row r="6" spans="1:11" ht="14.4" customHeight="1">
      <c r="A6" s="361"/>
      <c r="B6" s="362"/>
      <c r="C6" s="229" t="s">
        <v>80</v>
      </c>
      <c r="D6" s="229" t="s">
        <v>79</v>
      </c>
      <c r="E6" s="229" t="s">
        <v>92</v>
      </c>
      <c r="F6" s="227" t="s">
        <v>93</v>
      </c>
      <c r="G6" s="205" t="s">
        <v>119</v>
      </c>
      <c r="H6" s="205" t="s">
        <v>78</v>
      </c>
      <c r="I6" s="205" t="s">
        <v>240</v>
      </c>
      <c r="J6" s="229"/>
    </row>
    <row r="7" spans="1:11" s="2" customFormat="1" ht="14.4" customHeight="1">
      <c r="A7" s="365"/>
      <c r="B7" s="366"/>
      <c r="C7" s="203" t="s">
        <v>120</v>
      </c>
      <c r="D7" s="203" t="s">
        <v>120</v>
      </c>
      <c r="E7" s="203" t="s">
        <v>120</v>
      </c>
      <c r="F7" s="203" t="s">
        <v>120</v>
      </c>
      <c r="G7" s="204" t="s">
        <v>149</v>
      </c>
      <c r="H7" s="203" t="s">
        <v>120</v>
      </c>
      <c r="I7" s="203" t="s">
        <v>120</v>
      </c>
      <c r="J7" s="3"/>
    </row>
    <row r="8" spans="1:11" s="4" customFormat="1" ht="39" customHeight="1">
      <c r="A8" s="51" t="s">
        <v>95</v>
      </c>
      <c r="B8" s="52" t="s">
        <v>154</v>
      </c>
      <c r="C8" s="166">
        <f>'別紙６(1)'!D24</f>
        <v>0</v>
      </c>
      <c r="D8" s="167"/>
      <c r="E8" s="168">
        <f t="shared" ref="E8:E21" si="0">C8-D8</f>
        <v>0</v>
      </c>
      <c r="F8" s="168">
        <f>'別紙６(1)'!D24</f>
        <v>0</v>
      </c>
      <c r="G8" s="168">
        <f>ROUNDDOWN(MIN(F8,E8),-3)</f>
        <v>0</v>
      </c>
      <c r="H8" s="167"/>
      <c r="I8" s="168" t="str">
        <f>IF(H8="","",G8-H8)</f>
        <v/>
      </c>
      <c r="J8" s="281"/>
      <c r="K8" s="5"/>
    </row>
    <row r="9" spans="1:11" s="4" customFormat="1" ht="39" customHeight="1">
      <c r="A9" s="58" t="s">
        <v>96</v>
      </c>
      <c r="B9" s="53" t="s">
        <v>155</v>
      </c>
      <c r="C9" s="166">
        <f>'別紙６(2)'!G46</f>
        <v>0</v>
      </c>
      <c r="D9" s="167"/>
      <c r="E9" s="168">
        <f t="shared" si="0"/>
        <v>0</v>
      </c>
      <c r="F9" s="168">
        <f>'別紙６(2)'!H47</f>
        <v>0</v>
      </c>
      <c r="G9" s="168">
        <f t="shared" ref="G9:G21" si="1">ROUNDDOWN(MIN(F9,E9),-3)</f>
        <v>0</v>
      </c>
      <c r="H9" s="167"/>
      <c r="I9" s="168" t="str">
        <f t="shared" ref="I9:I21" si="2">IF(H9="","",G9-H9)</f>
        <v/>
      </c>
      <c r="J9" s="281"/>
      <c r="K9" s="5"/>
    </row>
    <row r="10" spans="1:11" s="4" customFormat="1" ht="39" customHeight="1">
      <c r="A10" s="51" t="s">
        <v>97</v>
      </c>
      <c r="B10" s="48" t="s">
        <v>156</v>
      </c>
      <c r="C10" s="166">
        <f>'別紙６(3)'!H20</f>
        <v>0</v>
      </c>
      <c r="D10" s="167"/>
      <c r="E10" s="168">
        <f t="shared" si="0"/>
        <v>0</v>
      </c>
      <c r="F10" s="168">
        <f>'別紙６(3)'!I21</f>
        <v>0</v>
      </c>
      <c r="G10" s="168">
        <f t="shared" si="1"/>
        <v>0</v>
      </c>
      <c r="H10" s="167"/>
      <c r="I10" s="168" t="str">
        <f t="shared" si="2"/>
        <v/>
      </c>
      <c r="J10" s="281"/>
      <c r="K10" s="5"/>
    </row>
    <row r="11" spans="1:11" s="4" customFormat="1" ht="39" customHeight="1">
      <c r="A11" s="58" t="s">
        <v>98</v>
      </c>
      <c r="B11" s="48" t="s">
        <v>157</v>
      </c>
      <c r="C11" s="166">
        <f>'別紙６(4)'!H18</f>
        <v>0</v>
      </c>
      <c r="D11" s="167"/>
      <c r="E11" s="168">
        <f t="shared" si="0"/>
        <v>0</v>
      </c>
      <c r="F11" s="168">
        <f>'別紙６(4)'!I19</f>
        <v>0</v>
      </c>
      <c r="G11" s="168">
        <f t="shared" si="1"/>
        <v>0</v>
      </c>
      <c r="H11" s="167"/>
      <c r="I11" s="168" t="str">
        <f t="shared" si="2"/>
        <v/>
      </c>
      <c r="J11" s="281"/>
      <c r="K11" s="5"/>
    </row>
    <row r="12" spans="1:11" s="4" customFormat="1" ht="39" customHeight="1">
      <c r="A12" s="51" t="s">
        <v>99</v>
      </c>
      <c r="B12" s="48" t="s">
        <v>158</v>
      </c>
      <c r="C12" s="166">
        <f>'別紙６(5)'!E15</f>
        <v>0</v>
      </c>
      <c r="D12" s="167"/>
      <c r="E12" s="168">
        <f t="shared" si="0"/>
        <v>0</v>
      </c>
      <c r="F12" s="168">
        <f>'別紙６(5)'!E15</f>
        <v>0</v>
      </c>
      <c r="G12" s="168">
        <f t="shared" si="1"/>
        <v>0</v>
      </c>
      <c r="H12" s="167"/>
      <c r="I12" s="168" t="str">
        <f t="shared" si="2"/>
        <v/>
      </c>
      <c r="J12" s="281"/>
      <c r="K12" s="5"/>
    </row>
    <row r="13" spans="1:11" s="4" customFormat="1" ht="39" customHeight="1">
      <c r="A13" s="58" t="s">
        <v>100</v>
      </c>
      <c r="B13" s="48" t="s">
        <v>159</v>
      </c>
      <c r="C13" s="166">
        <f>'別紙６(6)'!D26</f>
        <v>0</v>
      </c>
      <c r="D13" s="167"/>
      <c r="E13" s="168">
        <f t="shared" si="0"/>
        <v>0</v>
      </c>
      <c r="F13" s="168">
        <f>'別紙６(6)'!D26</f>
        <v>0</v>
      </c>
      <c r="G13" s="168">
        <f t="shared" si="1"/>
        <v>0</v>
      </c>
      <c r="H13" s="167"/>
      <c r="I13" s="168" t="str">
        <f t="shared" si="2"/>
        <v/>
      </c>
      <c r="J13" s="281"/>
      <c r="K13" s="5"/>
    </row>
    <row r="14" spans="1:11" s="4" customFormat="1" ht="39" customHeight="1">
      <c r="A14" s="51" t="s">
        <v>101</v>
      </c>
      <c r="B14" s="48" t="s">
        <v>160</v>
      </c>
      <c r="C14" s="166">
        <f>'別紙６(7)'!H11</f>
        <v>0</v>
      </c>
      <c r="D14" s="167"/>
      <c r="E14" s="168">
        <f t="shared" si="0"/>
        <v>0</v>
      </c>
      <c r="F14" s="169">
        <f>'別紙６(7)'!I12</f>
        <v>0</v>
      </c>
      <c r="G14" s="168">
        <f t="shared" si="1"/>
        <v>0</v>
      </c>
      <c r="H14" s="170"/>
      <c r="I14" s="168" t="str">
        <f t="shared" si="2"/>
        <v/>
      </c>
      <c r="J14" s="282"/>
      <c r="K14" s="5"/>
    </row>
    <row r="15" spans="1:11" s="4" customFormat="1" ht="39" customHeight="1">
      <c r="A15" s="58" t="s">
        <v>102</v>
      </c>
      <c r="B15" s="48" t="s">
        <v>161</v>
      </c>
      <c r="C15" s="166">
        <f>'別紙６(8)'!G36</f>
        <v>0</v>
      </c>
      <c r="D15" s="167"/>
      <c r="E15" s="168">
        <f t="shared" si="0"/>
        <v>0</v>
      </c>
      <c r="F15" s="166">
        <f>'別紙６(8)'!H37</f>
        <v>0</v>
      </c>
      <c r="G15" s="168">
        <f t="shared" si="1"/>
        <v>0</v>
      </c>
      <c r="H15" s="170"/>
      <c r="I15" s="168" t="str">
        <f t="shared" si="2"/>
        <v/>
      </c>
      <c r="J15" s="282"/>
      <c r="K15" s="5"/>
    </row>
    <row r="16" spans="1:11" s="4" customFormat="1" ht="39" customHeight="1">
      <c r="A16" s="51" t="s">
        <v>103</v>
      </c>
      <c r="B16" s="48" t="s">
        <v>162</v>
      </c>
      <c r="C16" s="166">
        <f>'別紙６(９)'!H10</f>
        <v>0</v>
      </c>
      <c r="D16" s="167"/>
      <c r="E16" s="168">
        <f t="shared" si="0"/>
        <v>0</v>
      </c>
      <c r="F16" s="168">
        <f>'別紙６(９)'!I11</f>
        <v>0</v>
      </c>
      <c r="G16" s="168">
        <f t="shared" si="1"/>
        <v>0</v>
      </c>
      <c r="H16" s="170"/>
      <c r="I16" s="168" t="str">
        <f t="shared" si="2"/>
        <v/>
      </c>
      <c r="J16" s="282"/>
      <c r="K16" s="5"/>
    </row>
    <row r="17" spans="1:11" s="4" customFormat="1" ht="39" customHeight="1">
      <c r="A17" s="244" t="s">
        <v>104</v>
      </c>
      <c r="B17" s="48" t="s">
        <v>164</v>
      </c>
      <c r="C17" s="166">
        <f>'別紙６(10)'!H12</f>
        <v>0</v>
      </c>
      <c r="D17" s="167"/>
      <c r="E17" s="168">
        <f t="shared" si="0"/>
        <v>0</v>
      </c>
      <c r="F17" s="168">
        <f>'別紙６(10)'!I13</f>
        <v>0</v>
      </c>
      <c r="G17" s="168">
        <f t="shared" si="1"/>
        <v>0</v>
      </c>
      <c r="H17" s="170"/>
      <c r="I17" s="168" t="str">
        <f t="shared" si="2"/>
        <v/>
      </c>
      <c r="J17" s="282"/>
      <c r="K17" s="5"/>
    </row>
    <row r="18" spans="1:11" s="4" customFormat="1" ht="39" customHeight="1">
      <c r="A18" s="51" t="s">
        <v>105</v>
      </c>
      <c r="B18" s="48" t="s">
        <v>166</v>
      </c>
      <c r="C18" s="166">
        <f>'別紙６(11)'!D7</f>
        <v>0</v>
      </c>
      <c r="D18" s="167"/>
      <c r="E18" s="168">
        <f t="shared" si="0"/>
        <v>0</v>
      </c>
      <c r="F18" s="168">
        <f>'別紙６(11)'!D7</f>
        <v>0</v>
      </c>
      <c r="G18" s="168">
        <f t="shared" si="1"/>
        <v>0</v>
      </c>
      <c r="H18" s="170"/>
      <c r="I18" s="168" t="str">
        <f t="shared" si="2"/>
        <v/>
      </c>
      <c r="J18" s="283"/>
    </row>
    <row r="19" spans="1:11" s="4" customFormat="1" ht="39" customHeight="1">
      <c r="A19" s="244" t="s">
        <v>106</v>
      </c>
      <c r="B19" s="256" t="s">
        <v>168</v>
      </c>
      <c r="C19" s="262">
        <f>'別紙６(12)'!H16</f>
        <v>0</v>
      </c>
      <c r="D19" s="263"/>
      <c r="E19" s="264">
        <f t="shared" si="0"/>
        <v>0</v>
      </c>
      <c r="F19" s="264">
        <f>'別紙６(12)'!I17</f>
        <v>0</v>
      </c>
      <c r="G19" s="264">
        <f t="shared" si="1"/>
        <v>0</v>
      </c>
      <c r="H19" s="265"/>
      <c r="I19" s="264" t="str">
        <f t="shared" si="2"/>
        <v/>
      </c>
      <c r="J19" s="284"/>
    </row>
    <row r="20" spans="1:11" s="4" customFormat="1" ht="39" customHeight="1">
      <c r="A20" s="51" t="s">
        <v>107</v>
      </c>
      <c r="B20" s="48" t="s">
        <v>170</v>
      </c>
      <c r="C20" s="266">
        <f>'別紙６(13)'!I21</f>
        <v>0</v>
      </c>
      <c r="D20" s="267"/>
      <c r="E20" s="264">
        <f t="shared" si="0"/>
        <v>0</v>
      </c>
      <c r="F20" s="268">
        <f>'別紙６(13)'!J22</f>
        <v>0</v>
      </c>
      <c r="G20" s="268">
        <f t="shared" si="1"/>
        <v>0</v>
      </c>
      <c r="H20" s="269"/>
      <c r="I20" s="268" t="str">
        <f t="shared" si="2"/>
        <v/>
      </c>
      <c r="J20" s="285"/>
    </row>
    <row r="21" spans="1:11" s="4" customFormat="1" ht="39" customHeight="1">
      <c r="A21" s="307" t="s">
        <v>108</v>
      </c>
      <c r="B21" s="299" t="s">
        <v>171</v>
      </c>
      <c r="C21" s="304">
        <f>'別紙６(14)'!G46</f>
        <v>0</v>
      </c>
      <c r="D21" s="267"/>
      <c r="E21" s="264">
        <f t="shared" si="0"/>
        <v>0</v>
      </c>
      <c r="F21" s="268">
        <f>'別紙６(14)'!H47</f>
        <v>0</v>
      </c>
      <c r="G21" s="268">
        <f t="shared" si="1"/>
        <v>0</v>
      </c>
      <c r="H21" s="305"/>
      <c r="I21" s="268" t="str">
        <f t="shared" si="2"/>
        <v/>
      </c>
      <c r="J21" s="306"/>
    </row>
    <row r="22" spans="1:11" s="4" customFormat="1" ht="39" customHeight="1" thickBot="1">
      <c r="A22" s="483" t="s">
        <v>247</v>
      </c>
      <c r="B22" s="484" t="s">
        <v>246</v>
      </c>
      <c r="C22" s="308">
        <f>'別紙６(15)'!I27</f>
        <v>0</v>
      </c>
      <c r="D22" s="260"/>
      <c r="E22" s="264">
        <f t="shared" ref="E22" si="3">C22-D22</f>
        <v>0</v>
      </c>
      <c r="F22" s="261">
        <f>'別紙６(15)'!I28</f>
        <v>0</v>
      </c>
      <c r="G22" s="261">
        <f>ROUNDDOWN(MIN(F22,E22),-3)</f>
        <v>0</v>
      </c>
      <c r="H22" s="309"/>
      <c r="I22" s="261" t="str">
        <f t="shared" ref="I22" si="4">IF(H22="","",G22-H22)</f>
        <v/>
      </c>
      <c r="J22" s="310"/>
    </row>
    <row r="23" spans="1:11" ht="39" customHeight="1" thickTop="1">
      <c r="A23" s="161"/>
      <c r="B23" s="162" t="s">
        <v>63</v>
      </c>
      <c r="C23" s="171">
        <f t="shared" ref="C23:H23" si="5">SUM(C8:C22)</f>
        <v>0</v>
      </c>
      <c r="D23" s="270">
        <f t="shared" si="5"/>
        <v>0</v>
      </c>
      <c r="E23" s="275">
        <f t="shared" si="5"/>
        <v>0</v>
      </c>
      <c r="F23" s="171">
        <f t="shared" si="5"/>
        <v>0</v>
      </c>
      <c r="G23" s="171">
        <f t="shared" si="5"/>
        <v>0</v>
      </c>
      <c r="H23" s="270">
        <f t="shared" si="5"/>
        <v>0</v>
      </c>
      <c r="I23" s="171">
        <f>SUM(I9:I22)</f>
        <v>0</v>
      </c>
      <c r="J23" s="164"/>
    </row>
  </sheetData>
  <mergeCells count="5">
    <mergeCell ref="A6:B6"/>
    <mergeCell ref="A7:B7"/>
    <mergeCell ref="A5:B5"/>
    <mergeCell ref="H4:I4"/>
    <mergeCell ref="B2:J2"/>
  </mergeCells>
  <phoneticPr fontId="2"/>
  <pageMargins left="0.39370078740157483" right="0.39370078740157483" top="0.78740157480314965" bottom="0.3937007874015748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4"/>
  <sheetViews>
    <sheetView showZeros="0" view="pageBreakPreview" zoomScale="70" zoomScaleNormal="70" zoomScaleSheetLayoutView="70" workbookViewId="0"/>
  </sheetViews>
  <sheetFormatPr defaultColWidth="8.8984375" defaultRowHeight="28.95" customHeight="1"/>
  <cols>
    <col min="1" max="1" width="25.69921875" style="90" customWidth="1"/>
    <col min="2" max="2" width="18.69921875" style="90" customWidth="1"/>
    <col min="3" max="3" width="47.69921875" style="90" customWidth="1"/>
    <col min="4" max="4" width="20.09765625" style="90" customWidth="1"/>
    <col min="5" max="5" width="38.69921875" style="90" customWidth="1"/>
    <col min="6" max="6" width="11.3984375" style="90" customWidth="1"/>
    <col min="7" max="16384" width="8.8984375" style="90"/>
  </cols>
  <sheetData>
    <row r="1" spans="1:6" ht="28.95" customHeight="1">
      <c r="A1" s="89" t="s">
        <v>203</v>
      </c>
    </row>
    <row r="2" spans="1:6" ht="28.95" customHeight="1">
      <c r="A2" s="90" t="s">
        <v>24</v>
      </c>
    </row>
    <row r="3" spans="1:6" ht="28.95" customHeight="1">
      <c r="A3" s="371" t="s">
        <v>16</v>
      </c>
      <c r="B3" s="371"/>
      <c r="C3" s="372" t="s">
        <v>216</v>
      </c>
      <c r="D3" s="373"/>
      <c r="E3" s="371" t="s">
        <v>11</v>
      </c>
      <c r="F3" s="374" t="s">
        <v>145</v>
      </c>
    </row>
    <row r="4" spans="1:6" ht="28.95" customHeight="1">
      <c r="A4" s="371"/>
      <c r="B4" s="371"/>
      <c r="C4" s="91" t="s">
        <v>21</v>
      </c>
      <c r="D4" s="190" t="s">
        <v>137</v>
      </c>
      <c r="E4" s="371"/>
      <c r="F4" s="371"/>
    </row>
    <row r="5" spans="1:6" ht="28.95" customHeight="1">
      <c r="A5" s="92" t="s">
        <v>115</v>
      </c>
      <c r="B5" s="93"/>
      <c r="C5" s="94"/>
      <c r="D5" s="95"/>
      <c r="E5" s="95"/>
      <c r="F5" s="95"/>
    </row>
    <row r="6" spans="1:6" ht="28.95" customHeight="1">
      <c r="A6" s="92" t="s">
        <v>27</v>
      </c>
      <c r="B6" s="93"/>
      <c r="C6" s="94"/>
      <c r="D6" s="95"/>
      <c r="E6" s="95"/>
      <c r="F6" s="95"/>
    </row>
    <row r="7" spans="1:6" ht="28.95" customHeight="1">
      <c r="A7" s="92" t="s">
        <v>28</v>
      </c>
      <c r="B7" s="93"/>
      <c r="C7" s="94"/>
      <c r="D7" s="95"/>
      <c r="E7" s="95"/>
      <c r="F7" s="95"/>
    </row>
    <row r="8" spans="1:6" ht="28.95" customHeight="1">
      <c r="A8" s="96" t="s">
        <v>29</v>
      </c>
      <c r="B8" s="97" t="s">
        <v>30</v>
      </c>
      <c r="C8" s="94"/>
      <c r="D8" s="98"/>
      <c r="E8" s="98"/>
      <c r="F8" s="98"/>
    </row>
    <row r="9" spans="1:6" ht="28.95" customHeight="1">
      <c r="A9" s="99"/>
      <c r="B9" s="100" t="s">
        <v>31</v>
      </c>
      <c r="C9" s="94"/>
      <c r="D9" s="98"/>
      <c r="E9" s="98"/>
      <c r="F9" s="98"/>
    </row>
    <row r="10" spans="1:6" ht="28.95" customHeight="1">
      <c r="A10" s="99"/>
      <c r="B10" s="100" t="s">
        <v>32</v>
      </c>
      <c r="C10" s="94"/>
      <c r="D10" s="98"/>
      <c r="E10" s="98"/>
      <c r="F10" s="98"/>
    </row>
    <row r="11" spans="1:6" ht="28.95" customHeight="1">
      <c r="A11" s="99"/>
      <c r="B11" s="100" t="s">
        <v>33</v>
      </c>
      <c r="C11" s="94"/>
      <c r="D11" s="98"/>
      <c r="E11" s="98"/>
      <c r="F11" s="98"/>
    </row>
    <row r="12" spans="1:6" ht="28.95" customHeight="1">
      <c r="A12" s="99"/>
      <c r="B12" s="100" t="s">
        <v>34</v>
      </c>
      <c r="C12" s="94"/>
      <c r="D12" s="98"/>
      <c r="E12" s="98"/>
      <c r="F12" s="98"/>
    </row>
    <row r="13" spans="1:6" ht="28.95" customHeight="1">
      <c r="A13" s="101"/>
      <c r="B13" s="97" t="s">
        <v>35</v>
      </c>
      <c r="C13" s="94"/>
      <c r="D13" s="98"/>
      <c r="E13" s="98"/>
      <c r="F13" s="98"/>
    </row>
    <row r="14" spans="1:6" ht="28.95" customHeight="1">
      <c r="A14" s="96" t="s">
        <v>36</v>
      </c>
      <c r="B14" s="102" t="s">
        <v>37</v>
      </c>
      <c r="C14" s="94"/>
      <c r="D14" s="98"/>
      <c r="E14" s="98"/>
      <c r="F14" s="98"/>
    </row>
    <row r="15" spans="1:6" ht="28.95" customHeight="1">
      <c r="A15" s="99"/>
      <c r="B15" s="102" t="s">
        <v>38</v>
      </c>
      <c r="C15" s="94"/>
      <c r="D15" s="98"/>
      <c r="E15" s="98"/>
      <c r="F15" s="98"/>
    </row>
    <row r="16" spans="1:6" ht="28.95" customHeight="1">
      <c r="A16" s="101"/>
      <c r="B16" s="102" t="s">
        <v>39</v>
      </c>
      <c r="C16" s="94"/>
      <c r="D16" s="98"/>
      <c r="E16" s="98"/>
      <c r="F16" s="98"/>
    </row>
    <row r="17" spans="1:6" ht="28.95" customHeight="1">
      <c r="A17" s="92" t="s">
        <v>40</v>
      </c>
      <c r="B17" s="93"/>
      <c r="C17" s="94"/>
      <c r="D17" s="98"/>
      <c r="E17" s="98"/>
      <c r="F17" s="98"/>
    </row>
    <row r="18" spans="1:6" ht="28.95" customHeight="1">
      <c r="A18" s="92" t="s">
        <v>41</v>
      </c>
      <c r="B18" s="93"/>
      <c r="C18" s="94"/>
      <c r="D18" s="98"/>
      <c r="E18" s="98"/>
      <c r="F18" s="98"/>
    </row>
    <row r="19" spans="1:6" ht="28.95" customHeight="1">
      <c r="A19" s="92" t="s">
        <v>42</v>
      </c>
      <c r="B19" s="93"/>
      <c r="C19" s="94"/>
      <c r="D19" s="98"/>
      <c r="E19" s="98"/>
      <c r="F19" s="98"/>
    </row>
    <row r="20" spans="1:6" ht="28.95" customHeight="1">
      <c r="A20" s="92" t="s">
        <v>43</v>
      </c>
      <c r="B20" s="93"/>
      <c r="C20" s="94"/>
      <c r="D20" s="103"/>
      <c r="E20" s="103"/>
      <c r="F20" s="103"/>
    </row>
    <row r="21" spans="1:6" ht="28.95" customHeight="1">
      <c r="A21" s="92"/>
      <c r="B21" s="93"/>
      <c r="C21" s="94"/>
      <c r="D21" s="103"/>
      <c r="E21" s="103"/>
      <c r="F21" s="103"/>
    </row>
    <row r="22" spans="1:6" ht="28.95" customHeight="1">
      <c r="A22" s="92"/>
      <c r="B22" s="93"/>
      <c r="C22" s="94"/>
      <c r="D22" s="103"/>
      <c r="E22" s="103"/>
      <c r="F22" s="103"/>
    </row>
    <row r="23" spans="1:6" ht="28.95" customHeight="1" thickBot="1">
      <c r="A23" s="92"/>
      <c r="B23" s="93"/>
      <c r="C23" s="94"/>
      <c r="D23" s="103"/>
      <c r="E23" s="103"/>
      <c r="F23" s="103"/>
    </row>
    <row r="24" spans="1:6" ht="28.95" customHeight="1" thickBot="1">
      <c r="C24" s="187" t="s">
        <v>218</v>
      </c>
      <c r="D24" s="69">
        <f>SUM(D5:D23)</f>
        <v>0</v>
      </c>
      <c r="E24" s="104">
        <f>SUM(E5:E23)</f>
        <v>0</v>
      </c>
      <c r="F24" s="226">
        <f>SUM(F5:F23)</f>
        <v>0</v>
      </c>
    </row>
  </sheetData>
  <mergeCells count="4">
    <mergeCell ref="A3:B4"/>
    <mergeCell ref="E3:E4"/>
    <mergeCell ref="C3:D3"/>
    <mergeCell ref="F3:F4"/>
  </mergeCells>
  <phoneticPr fontId="2"/>
  <printOptions horizontalCentered="1"/>
  <pageMargins left="0.59055118110236227" right="0.59055118110236227" top="0.78740157480314965" bottom="0.78740157480314965"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7"/>
  <sheetViews>
    <sheetView showZeros="0" view="pageBreakPreview" zoomScale="60" zoomScaleNormal="100" workbookViewId="0">
      <selection activeCell="C22" sqref="C22:F22"/>
    </sheetView>
  </sheetViews>
  <sheetFormatPr defaultColWidth="9" defaultRowHeight="25.2" customHeight="1"/>
  <cols>
    <col min="1" max="1" width="29.5" style="108" customWidth="1"/>
    <col min="2" max="8" width="17.19921875" style="108" customWidth="1"/>
    <col min="9" max="9" width="42.3984375" style="108" customWidth="1"/>
    <col min="10" max="10" width="11.69921875" style="108" customWidth="1"/>
    <col min="11" max="16384" width="9" style="108"/>
  </cols>
  <sheetData>
    <row r="1" spans="1:10" ht="21.6" customHeight="1">
      <c r="A1" s="89" t="s">
        <v>204</v>
      </c>
    </row>
    <row r="2" spans="1:10" ht="25.2" customHeight="1">
      <c r="A2" s="126" t="s">
        <v>83</v>
      </c>
    </row>
    <row r="3" spans="1:10" ht="25.2" customHeight="1">
      <c r="A3" s="108" t="s">
        <v>179</v>
      </c>
      <c r="H3" s="127"/>
      <c r="I3" s="127"/>
    </row>
    <row r="4" spans="1:10" ht="25.2" customHeight="1">
      <c r="A4" s="383" t="s">
        <v>16</v>
      </c>
      <c r="B4" s="383"/>
      <c r="C4" s="405" t="s">
        <v>110</v>
      </c>
      <c r="D4" s="383" t="s">
        <v>2</v>
      </c>
      <c r="E4" s="383"/>
      <c r="F4" s="403" t="s">
        <v>216</v>
      </c>
      <c r="G4" s="404"/>
      <c r="H4" s="177" t="s">
        <v>141</v>
      </c>
      <c r="I4" s="371" t="s">
        <v>11</v>
      </c>
      <c r="J4" s="374" t="s">
        <v>145</v>
      </c>
    </row>
    <row r="5" spans="1:10" ht="25.2" customHeight="1">
      <c r="A5" s="383"/>
      <c r="B5" s="383"/>
      <c r="C5" s="405"/>
      <c r="D5" s="207" t="s">
        <v>142</v>
      </c>
      <c r="E5" s="207" t="s">
        <v>136</v>
      </c>
      <c r="F5" s="179" t="s">
        <v>142</v>
      </c>
      <c r="G5" s="179" t="s">
        <v>138</v>
      </c>
      <c r="H5" s="189" t="s">
        <v>117</v>
      </c>
      <c r="I5" s="371"/>
      <c r="J5" s="371"/>
    </row>
    <row r="6" spans="1:10" ht="25.2" customHeight="1">
      <c r="A6" s="384" t="s">
        <v>52</v>
      </c>
      <c r="B6" s="385"/>
      <c r="C6" s="112"/>
      <c r="D6" s="113">
        <v>13100</v>
      </c>
      <c r="E6" s="113">
        <f>C6*D6</f>
        <v>0</v>
      </c>
      <c r="F6" s="114"/>
      <c r="G6" s="137">
        <f t="shared" ref="G6:G9" si="0">C6*F6</f>
        <v>0</v>
      </c>
      <c r="H6" s="113">
        <f t="shared" ref="H6:H9" si="1">MIN(E6,G6)</f>
        <v>0</v>
      </c>
      <c r="I6" s="36"/>
      <c r="J6" s="95"/>
    </row>
    <row r="7" spans="1:10" ht="25.2" customHeight="1">
      <c r="A7" s="384" t="s">
        <v>51</v>
      </c>
      <c r="B7" s="386"/>
      <c r="C7" s="387"/>
      <c r="D7" s="388"/>
      <c r="E7" s="389"/>
      <c r="F7" s="298"/>
      <c r="G7" s="137"/>
      <c r="H7" s="113">
        <f>G7</f>
        <v>0</v>
      </c>
      <c r="I7" s="36"/>
      <c r="J7" s="95"/>
    </row>
    <row r="8" spans="1:10" ht="25.2" customHeight="1">
      <c r="A8" s="397" t="s">
        <v>44</v>
      </c>
      <c r="B8" s="141" t="s">
        <v>17</v>
      </c>
      <c r="C8" s="112"/>
      <c r="D8" s="113">
        <v>1500</v>
      </c>
      <c r="E8" s="113">
        <f>C8*D8</f>
        <v>0</v>
      </c>
      <c r="F8" s="114"/>
      <c r="G8" s="137">
        <f t="shared" si="0"/>
        <v>0</v>
      </c>
      <c r="H8" s="113">
        <f t="shared" si="1"/>
        <v>0</v>
      </c>
      <c r="I8" s="36"/>
      <c r="J8" s="95"/>
    </row>
    <row r="9" spans="1:10" ht="25.2" customHeight="1">
      <c r="A9" s="398"/>
      <c r="B9" s="141" t="s">
        <v>18</v>
      </c>
      <c r="C9" s="112"/>
      <c r="D9" s="113">
        <v>4500</v>
      </c>
      <c r="E9" s="113">
        <f>C9*D9</f>
        <v>0</v>
      </c>
      <c r="F9" s="114"/>
      <c r="G9" s="137">
        <f t="shared" si="0"/>
        <v>0</v>
      </c>
      <c r="H9" s="113">
        <f t="shared" si="1"/>
        <v>0</v>
      </c>
      <c r="I9" s="36"/>
      <c r="J9" s="95"/>
    </row>
    <row r="10" spans="1:10" ht="25.2" customHeight="1">
      <c r="A10" s="142"/>
      <c r="B10" s="142"/>
      <c r="C10" s="139"/>
      <c r="D10" s="143"/>
      <c r="F10" s="111" t="s">
        <v>94</v>
      </c>
      <c r="G10" s="44">
        <f>SUM(G6:G9)</f>
        <v>0</v>
      </c>
      <c r="H10" s="149">
        <f>SUM(H6:H9)</f>
        <v>0</v>
      </c>
      <c r="I10" s="155"/>
    </row>
    <row r="11" spans="1:10" ht="17.399999999999999" customHeight="1">
      <c r="A11" s="144"/>
      <c r="B11" s="144"/>
      <c r="C11" s="145"/>
      <c r="D11" s="146"/>
      <c r="E11" s="146"/>
      <c r="F11" s="146"/>
      <c r="G11" s="147"/>
      <c r="H11" s="148"/>
      <c r="I11" s="159"/>
    </row>
    <row r="12" spans="1:10" ht="25.2" customHeight="1">
      <c r="A12" s="393" t="s">
        <v>16</v>
      </c>
      <c r="B12" s="394"/>
      <c r="C12" s="372" t="s">
        <v>239</v>
      </c>
      <c r="D12" s="402"/>
      <c r="E12" s="402"/>
      <c r="F12" s="402"/>
      <c r="G12" s="373"/>
      <c r="H12" s="174" t="s">
        <v>141</v>
      </c>
      <c r="I12" s="371" t="s">
        <v>11</v>
      </c>
      <c r="J12" s="374" t="s">
        <v>145</v>
      </c>
    </row>
    <row r="13" spans="1:10" ht="25.2" customHeight="1">
      <c r="A13" s="395"/>
      <c r="B13" s="396"/>
      <c r="C13" s="377" t="s">
        <v>21</v>
      </c>
      <c r="D13" s="378"/>
      <c r="E13" s="378"/>
      <c r="F13" s="379"/>
      <c r="G13" s="190" t="s">
        <v>138</v>
      </c>
      <c r="H13" s="182"/>
      <c r="I13" s="371"/>
      <c r="J13" s="371"/>
    </row>
    <row r="14" spans="1:10" ht="25.2" customHeight="1">
      <c r="A14" s="92" t="s">
        <v>115</v>
      </c>
      <c r="B14" s="93"/>
      <c r="C14" s="380"/>
      <c r="D14" s="381"/>
      <c r="E14" s="381"/>
      <c r="F14" s="382"/>
      <c r="G14" s="176"/>
      <c r="H14" s="390"/>
      <c r="I14" s="183"/>
      <c r="J14" s="95"/>
    </row>
    <row r="15" spans="1:10" ht="25.2" customHeight="1">
      <c r="A15" s="92" t="s">
        <v>27</v>
      </c>
      <c r="B15" s="93"/>
      <c r="C15" s="380"/>
      <c r="D15" s="381"/>
      <c r="E15" s="381"/>
      <c r="F15" s="382"/>
      <c r="G15" s="176"/>
      <c r="H15" s="391"/>
      <c r="I15" s="183"/>
      <c r="J15" s="95"/>
    </row>
    <row r="16" spans="1:10" ht="25.2" customHeight="1">
      <c r="A16" s="92" t="s">
        <v>28</v>
      </c>
      <c r="B16" s="93"/>
      <c r="C16" s="380"/>
      <c r="D16" s="381"/>
      <c r="E16" s="381"/>
      <c r="F16" s="382"/>
      <c r="G16" s="176"/>
      <c r="H16" s="391"/>
      <c r="I16" s="183"/>
      <c r="J16" s="95"/>
    </row>
    <row r="17" spans="1:10" ht="25.2" customHeight="1">
      <c r="A17" s="96" t="s">
        <v>29</v>
      </c>
      <c r="B17" s="97" t="s">
        <v>30</v>
      </c>
      <c r="C17" s="380"/>
      <c r="D17" s="381"/>
      <c r="E17" s="381"/>
      <c r="F17" s="382"/>
      <c r="G17" s="176"/>
      <c r="H17" s="391"/>
      <c r="I17" s="183"/>
      <c r="J17" s="95"/>
    </row>
    <row r="18" spans="1:10" ht="25.2" customHeight="1">
      <c r="A18" s="99"/>
      <c r="B18" s="100" t="s">
        <v>31</v>
      </c>
      <c r="C18" s="380"/>
      <c r="D18" s="381"/>
      <c r="E18" s="381"/>
      <c r="F18" s="382"/>
      <c r="G18" s="176"/>
      <c r="H18" s="391"/>
      <c r="I18" s="183"/>
      <c r="J18" s="95"/>
    </row>
    <row r="19" spans="1:10" ht="25.2" customHeight="1">
      <c r="A19" s="99"/>
      <c r="B19" s="100" t="s">
        <v>32</v>
      </c>
      <c r="C19" s="380"/>
      <c r="D19" s="381"/>
      <c r="E19" s="381"/>
      <c r="F19" s="382"/>
      <c r="G19" s="176"/>
      <c r="H19" s="391"/>
      <c r="I19" s="183"/>
      <c r="J19" s="95"/>
    </row>
    <row r="20" spans="1:10" ht="25.2" customHeight="1">
      <c r="A20" s="99"/>
      <c r="B20" s="100" t="s">
        <v>33</v>
      </c>
      <c r="C20" s="380"/>
      <c r="D20" s="381"/>
      <c r="E20" s="381"/>
      <c r="F20" s="382"/>
      <c r="G20" s="176"/>
      <c r="H20" s="391"/>
      <c r="I20" s="183"/>
      <c r="J20" s="95"/>
    </row>
    <row r="21" spans="1:10" ht="25.2" customHeight="1">
      <c r="A21" s="99"/>
      <c r="B21" s="100" t="s">
        <v>34</v>
      </c>
      <c r="C21" s="380"/>
      <c r="D21" s="381"/>
      <c r="E21" s="381"/>
      <c r="F21" s="382"/>
      <c r="G21" s="176"/>
      <c r="H21" s="391"/>
      <c r="I21" s="183"/>
      <c r="J21" s="95"/>
    </row>
    <row r="22" spans="1:10" ht="25.2" customHeight="1">
      <c r="A22" s="101"/>
      <c r="B22" s="97" t="s">
        <v>35</v>
      </c>
      <c r="C22" s="380"/>
      <c r="D22" s="381"/>
      <c r="E22" s="381"/>
      <c r="F22" s="382"/>
      <c r="G22" s="176"/>
      <c r="H22" s="391"/>
      <c r="I22" s="183"/>
      <c r="J22" s="95"/>
    </row>
    <row r="23" spans="1:10" ht="25.2" customHeight="1">
      <c r="A23" s="96" t="s">
        <v>36</v>
      </c>
      <c r="B23" s="102" t="s">
        <v>37</v>
      </c>
      <c r="C23" s="380"/>
      <c r="D23" s="381"/>
      <c r="E23" s="381"/>
      <c r="F23" s="382"/>
      <c r="G23" s="176"/>
      <c r="H23" s="391"/>
      <c r="I23" s="183"/>
      <c r="J23" s="95"/>
    </row>
    <row r="24" spans="1:10" ht="25.2" customHeight="1">
      <c r="A24" s="99"/>
      <c r="B24" s="102" t="s">
        <v>38</v>
      </c>
      <c r="C24" s="380"/>
      <c r="D24" s="381"/>
      <c r="E24" s="381"/>
      <c r="F24" s="382"/>
      <c r="G24" s="176"/>
      <c r="H24" s="391"/>
      <c r="I24" s="183"/>
      <c r="J24" s="95"/>
    </row>
    <row r="25" spans="1:10" ht="25.2" customHeight="1">
      <c r="A25" s="101"/>
      <c r="B25" s="102" t="s">
        <v>39</v>
      </c>
      <c r="C25" s="380"/>
      <c r="D25" s="381"/>
      <c r="E25" s="381"/>
      <c r="F25" s="382"/>
      <c r="G25" s="176"/>
      <c r="H25" s="391"/>
      <c r="I25" s="183"/>
      <c r="J25" s="95"/>
    </row>
    <row r="26" spans="1:10" ht="25.2" customHeight="1">
      <c r="A26" s="92" t="s">
        <v>40</v>
      </c>
      <c r="B26" s="93"/>
      <c r="C26" s="380"/>
      <c r="D26" s="381"/>
      <c r="E26" s="381"/>
      <c r="F26" s="382"/>
      <c r="G26" s="176"/>
      <c r="H26" s="391"/>
      <c r="I26" s="183"/>
      <c r="J26" s="95"/>
    </row>
    <row r="27" spans="1:10" ht="25.2" customHeight="1">
      <c r="A27" s="92" t="s">
        <v>41</v>
      </c>
      <c r="B27" s="93"/>
      <c r="C27" s="380"/>
      <c r="D27" s="381"/>
      <c r="E27" s="381"/>
      <c r="F27" s="382"/>
      <c r="G27" s="176"/>
      <c r="H27" s="391"/>
      <c r="I27" s="194" t="s">
        <v>114</v>
      </c>
      <c r="J27" s="95"/>
    </row>
    <row r="28" spans="1:10" ht="25.2" customHeight="1">
      <c r="A28" s="92" t="s">
        <v>42</v>
      </c>
      <c r="B28" s="93"/>
      <c r="C28" s="380"/>
      <c r="D28" s="381"/>
      <c r="E28" s="381"/>
      <c r="F28" s="382"/>
      <c r="G28" s="176"/>
      <c r="H28" s="391"/>
      <c r="I28" s="183"/>
      <c r="J28" s="95"/>
    </row>
    <row r="29" spans="1:10" ht="25.2" customHeight="1">
      <c r="A29" s="92" t="s">
        <v>43</v>
      </c>
      <c r="B29" s="93"/>
      <c r="C29" s="380"/>
      <c r="D29" s="381"/>
      <c r="E29" s="381"/>
      <c r="F29" s="382"/>
      <c r="G29" s="176"/>
      <c r="H29" s="391"/>
      <c r="I29" s="183"/>
      <c r="J29" s="95"/>
    </row>
    <row r="30" spans="1:10" ht="25.2" customHeight="1">
      <c r="A30" s="92" t="s">
        <v>188</v>
      </c>
      <c r="B30" s="93"/>
      <c r="C30" s="380"/>
      <c r="D30" s="381"/>
      <c r="E30" s="381"/>
      <c r="F30" s="382"/>
      <c r="G30" s="176"/>
      <c r="H30" s="392"/>
      <c r="I30" s="184"/>
      <c r="J30" s="95"/>
    </row>
    <row r="31" spans="1:10" ht="25.2" customHeight="1">
      <c r="A31" s="139"/>
      <c r="B31" s="140"/>
      <c r="C31" s="154"/>
      <c r="E31" s="154"/>
      <c r="F31" s="111" t="s">
        <v>94</v>
      </c>
      <c r="G31" s="175">
        <f>SUM(G14:G30)</f>
        <v>0</v>
      </c>
      <c r="H31" s="175">
        <f>G31</f>
        <v>0</v>
      </c>
      <c r="I31" s="156"/>
    </row>
    <row r="32" spans="1:10" ht="16.2" customHeight="1">
      <c r="B32" s="130"/>
      <c r="C32" s="47"/>
      <c r="E32" s="47"/>
      <c r="F32" s="109"/>
      <c r="G32" s="160"/>
      <c r="H32" s="181"/>
      <c r="I32" s="157"/>
    </row>
    <row r="33" spans="1:10" ht="25.2" customHeight="1">
      <c r="B33" s="130"/>
      <c r="C33" s="47"/>
      <c r="E33" s="138"/>
      <c r="F33" s="46" t="s">
        <v>87</v>
      </c>
      <c r="G33" s="128">
        <f>G10+G31</f>
        <v>0</v>
      </c>
      <c r="H33" s="129">
        <f>H10+H31</f>
        <v>0</v>
      </c>
      <c r="I33" s="157"/>
    </row>
    <row r="34" spans="1:10" ht="21.6" customHeight="1">
      <c r="A34" s="89" t="s">
        <v>204</v>
      </c>
      <c r="B34" s="130"/>
      <c r="C34" s="47"/>
      <c r="D34" s="47"/>
      <c r="E34" s="45"/>
      <c r="F34" s="45"/>
      <c r="G34" s="150"/>
      <c r="H34" s="150"/>
      <c r="I34" s="157"/>
    </row>
    <row r="35" spans="1:10" ht="25.2" customHeight="1">
      <c r="A35" s="108" t="s">
        <v>180</v>
      </c>
      <c r="I35" s="127"/>
    </row>
    <row r="36" spans="1:10" ht="25.2" customHeight="1">
      <c r="A36" s="383" t="s">
        <v>16</v>
      </c>
      <c r="B36" s="383"/>
      <c r="C36" s="372" t="s">
        <v>216</v>
      </c>
      <c r="D36" s="402"/>
      <c r="E36" s="402"/>
      <c r="F36" s="402"/>
      <c r="G36" s="373"/>
      <c r="H36" s="174" t="s">
        <v>141</v>
      </c>
      <c r="I36" s="399" t="s">
        <v>11</v>
      </c>
      <c r="J36" s="374" t="s">
        <v>145</v>
      </c>
    </row>
    <row r="37" spans="1:10" ht="25.2" customHeight="1">
      <c r="A37" s="383"/>
      <c r="B37" s="383"/>
      <c r="C37" s="377" t="s">
        <v>21</v>
      </c>
      <c r="D37" s="378"/>
      <c r="E37" s="378"/>
      <c r="F37" s="379"/>
      <c r="G37" s="208" t="s">
        <v>138</v>
      </c>
      <c r="H37" s="182"/>
      <c r="I37" s="400"/>
      <c r="J37" s="371"/>
    </row>
    <row r="38" spans="1:10" ht="25.2" customHeight="1">
      <c r="A38" s="401"/>
      <c r="B38" s="401"/>
      <c r="C38" s="380"/>
      <c r="D38" s="381"/>
      <c r="E38" s="381"/>
      <c r="F38" s="382"/>
      <c r="G38" s="176"/>
      <c r="H38" s="390"/>
      <c r="I38" s="36"/>
      <c r="J38" s="95"/>
    </row>
    <row r="39" spans="1:10" ht="25.2" customHeight="1">
      <c r="A39" s="401"/>
      <c r="B39" s="401"/>
      <c r="C39" s="380"/>
      <c r="D39" s="381"/>
      <c r="E39" s="381"/>
      <c r="F39" s="382"/>
      <c r="G39" s="176"/>
      <c r="H39" s="391"/>
      <c r="I39" s="36"/>
      <c r="J39" s="95"/>
    </row>
    <row r="40" spans="1:10" ht="25.2" customHeight="1">
      <c r="A40" s="401"/>
      <c r="B40" s="401"/>
      <c r="C40" s="380"/>
      <c r="D40" s="381"/>
      <c r="E40" s="381"/>
      <c r="F40" s="382"/>
      <c r="G40" s="176"/>
      <c r="H40" s="391"/>
      <c r="I40" s="36"/>
      <c r="J40" s="95"/>
    </row>
    <row r="41" spans="1:10" ht="25.2" customHeight="1">
      <c r="A41" s="401"/>
      <c r="B41" s="401"/>
      <c r="C41" s="380"/>
      <c r="D41" s="381"/>
      <c r="E41" s="381"/>
      <c r="F41" s="382"/>
      <c r="G41" s="176"/>
      <c r="H41" s="391"/>
      <c r="I41" s="36"/>
      <c r="J41" s="95"/>
    </row>
    <row r="42" spans="1:10" ht="25.2" customHeight="1">
      <c r="A42" s="401"/>
      <c r="B42" s="401"/>
      <c r="C42" s="380"/>
      <c r="D42" s="381"/>
      <c r="E42" s="381"/>
      <c r="F42" s="382"/>
      <c r="G42" s="176"/>
      <c r="H42" s="391"/>
      <c r="I42" s="36"/>
      <c r="J42" s="95"/>
    </row>
    <row r="43" spans="1:10" ht="25.2" customHeight="1">
      <c r="A43" s="401"/>
      <c r="B43" s="401"/>
      <c r="C43" s="380"/>
      <c r="D43" s="381"/>
      <c r="E43" s="381"/>
      <c r="F43" s="382"/>
      <c r="G43" s="176"/>
      <c r="H43" s="392"/>
      <c r="I43" s="36"/>
      <c r="J43" s="95"/>
    </row>
    <row r="44" spans="1:10" ht="25.2" customHeight="1">
      <c r="A44" s="139"/>
      <c r="B44" s="140"/>
      <c r="C44" s="154"/>
      <c r="D44" s="154"/>
      <c r="F44" s="111" t="s">
        <v>86</v>
      </c>
      <c r="G44" s="175">
        <f>SUM(G38:G43)</f>
        <v>0</v>
      </c>
      <c r="H44" s="185">
        <f>G44</f>
        <v>0</v>
      </c>
      <c r="I44" s="156"/>
    </row>
    <row r="45" spans="1:10" ht="25.2" customHeight="1" thickBot="1"/>
    <row r="46" spans="1:10" ht="25.2" customHeight="1" thickBot="1">
      <c r="A46" s="45"/>
      <c r="D46" s="375" t="s">
        <v>219</v>
      </c>
      <c r="E46" s="376"/>
      <c r="F46" s="59" t="s">
        <v>181</v>
      </c>
      <c r="G46" s="71">
        <f>G33+G44</f>
        <v>0</v>
      </c>
      <c r="H46" s="158"/>
      <c r="I46" s="150"/>
    </row>
    <row r="47" spans="1:10" ht="25.2" customHeight="1" thickBot="1">
      <c r="A47" s="45"/>
      <c r="D47" s="375" t="s">
        <v>220</v>
      </c>
      <c r="E47" s="376"/>
      <c r="F47" s="59" t="s">
        <v>181</v>
      </c>
      <c r="G47" s="151"/>
      <c r="H47" s="71">
        <f>H33+H44</f>
        <v>0</v>
      </c>
      <c r="I47" s="150"/>
    </row>
  </sheetData>
  <mergeCells count="53">
    <mergeCell ref="J36:J37"/>
    <mergeCell ref="J12:J13"/>
    <mergeCell ref="J4:J5"/>
    <mergeCell ref="C43:F43"/>
    <mergeCell ref="C29:F29"/>
    <mergeCell ref="C30:F30"/>
    <mergeCell ref="C37:F37"/>
    <mergeCell ref="C38:F38"/>
    <mergeCell ref="C39:F39"/>
    <mergeCell ref="C27:F27"/>
    <mergeCell ref="C28:F28"/>
    <mergeCell ref="C40:F40"/>
    <mergeCell ref="C41:F41"/>
    <mergeCell ref="C42:F42"/>
    <mergeCell ref="F4:G4"/>
    <mergeCell ref="C4:C5"/>
    <mergeCell ref="H38:H43"/>
    <mergeCell ref="A12:B13"/>
    <mergeCell ref="A8:A9"/>
    <mergeCell ref="I12:I13"/>
    <mergeCell ref="I4:I5"/>
    <mergeCell ref="I36:I37"/>
    <mergeCell ref="H14:H30"/>
    <mergeCell ref="A43:B43"/>
    <mergeCell ref="A36:B37"/>
    <mergeCell ref="A38:B38"/>
    <mergeCell ref="A39:B39"/>
    <mergeCell ref="A40:B40"/>
    <mergeCell ref="A41:B41"/>
    <mergeCell ref="A42:B42"/>
    <mergeCell ref="C36:G36"/>
    <mergeCell ref="C12:G12"/>
    <mergeCell ref="A4:B5"/>
    <mergeCell ref="A6:B6"/>
    <mergeCell ref="A7:B7"/>
    <mergeCell ref="C7:E7"/>
    <mergeCell ref="D4:E4"/>
    <mergeCell ref="D47:E47"/>
    <mergeCell ref="C13:F13"/>
    <mergeCell ref="C14:F14"/>
    <mergeCell ref="C15:F15"/>
    <mergeCell ref="C16:F16"/>
    <mergeCell ref="C17:F17"/>
    <mergeCell ref="C18:F18"/>
    <mergeCell ref="C19:F19"/>
    <mergeCell ref="C20:F20"/>
    <mergeCell ref="C21:F21"/>
    <mergeCell ref="C22:F22"/>
    <mergeCell ref="C23:F23"/>
    <mergeCell ref="D46:E46"/>
    <mergeCell ref="C24:F24"/>
    <mergeCell ref="C25:F25"/>
    <mergeCell ref="C26:F26"/>
  </mergeCells>
  <phoneticPr fontId="2"/>
  <printOptions horizontalCentered="1"/>
  <pageMargins left="0.59055118110236227" right="0.59055118110236227" top="0.78740157480314965" bottom="0.78740157480314965" header="0.31496062992125984" footer="0.31496062992125984"/>
  <pageSetup paperSize="9" scale="60" fitToHeight="0" orientation="landscape" r:id="rId1"/>
  <rowBreaks count="1" manualBreakCount="1">
    <brk id="3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1"/>
  <sheetViews>
    <sheetView showZeros="0" view="pageBreakPreview" zoomScale="60" zoomScaleNormal="90" workbookViewId="0">
      <selection activeCell="B10" sqref="B10:B12"/>
    </sheetView>
  </sheetViews>
  <sheetFormatPr defaultColWidth="9" defaultRowHeight="28.95" customHeight="1"/>
  <cols>
    <col min="1" max="1" width="36.5" style="89" customWidth="1"/>
    <col min="2" max="2" width="14.69921875" style="89" customWidth="1"/>
    <col min="3" max="4" width="18.69921875" style="89" customWidth="1"/>
    <col min="5" max="5" width="29" style="89" customWidth="1"/>
    <col min="6" max="6" width="15.5" style="89" customWidth="1"/>
    <col min="7" max="9" width="18.69921875" style="89" customWidth="1"/>
    <col min="10" max="10" width="26.69921875" style="89" customWidth="1"/>
    <col min="11" max="11" width="12.69921875" style="89" customWidth="1"/>
    <col min="12" max="16384" width="9" style="89"/>
  </cols>
  <sheetData>
    <row r="1" spans="1:11" ht="28.95" customHeight="1">
      <c r="A1" s="89" t="s">
        <v>205</v>
      </c>
    </row>
    <row r="2" spans="1:11" ht="28.95" customHeight="1">
      <c r="A2" s="89" t="s">
        <v>49</v>
      </c>
    </row>
    <row r="3" spans="1:11" ht="28.95" customHeight="1">
      <c r="A3" s="409" t="s">
        <v>1</v>
      </c>
      <c r="B3" s="408" t="s">
        <v>2</v>
      </c>
      <c r="C3" s="408"/>
      <c r="D3" s="408"/>
      <c r="E3" s="408" t="s">
        <v>217</v>
      </c>
      <c r="F3" s="408"/>
      <c r="G3" s="408"/>
      <c r="H3" s="408"/>
      <c r="I3" s="177" t="s">
        <v>139</v>
      </c>
      <c r="J3" s="408" t="s">
        <v>11</v>
      </c>
      <c r="K3" s="374" t="s">
        <v>145</v>
      </c>
    </row>
    <row r="4" spans="1:11" ht="28.95" customHeight="1">
      <c r="A4" s="410"/>
      <c r="B4" s="60" t="s">
        <v>3</v>
      </c>
      <c r="C4" s="60" t="s">
        <v>142</v>
      </c>
      <c r="D4" s="60" t="s">
        <v>135</v>
      </c>
      <c r="E4" s="60" t="s">
        <v>4</v>
      </c>
      <c r="F4" s="60" t="s">
        <v>0</v>
      </c>
      <c r="G4" s="60" t="s">
        <v>143</v>
      </c>
      <c r="H4" s="60" t="s">
        <v>137</v>
      </c>
      <c r="I4" s="178" t="s">
        <v>117</v>
      </c>
      <c r="J4" s="408"/>
      <c r="K4" s="371"/>
    </row>
    <row r="5" spans="1:11" ht="28.95" customHeight="1">
      <c r="A5" s="63" t="s">
        <v>5</v>
      </c>
      <c r="B5" s="9"/>
      <c r="C5" s="7">
        <v>133000</v>
      </c>
      <c r="D5" s="7">
        <f t="shared" ref="D5:D10" si="0">B5*C5</f>
        <v>0</v>
      </c>
      <c r="E5" s="8"/>
      <c r="F5" s="35">
        <f>B5</f>
        <v>0</v>
      </c>
      <c r="G5" s="9"/>
      <c r="H5" s="7">
        <f t="shared" ref="H5:H19" si="1">F5*G5</f>
        <v>0</v>
      </c>
      <c r="I5" s="7">
        <f t="shared" ref="I5:I9" si="2">MIN(D5,H5)</f>
        <v>0</v>
      </c>
      <c r="J5" s="8"/>
      <c r="K5" s="95"/>
    </row>
    <row r="6" spans="1:11" ht="28.95" customHeight="1">
      <c r="A6" s="62" t="s">
        <v>6</v>
      </c>
      <c r="B6" s="9"/>
      <c r="C6" s="7">
        <v>5000000</v>
      </c>
      <c r="D6" s="7">
        <f t="shared" si="0"/>
        <v>0</v>
      </c>
      <c r="E6" s="8"/>
      <c r="F6" s="35">
        <f t="shared" ref="F6:F9" si="3">B6</f>
        <v>0</v>
      </c>
      <c r="G6" s="9"/>
      <c r="H6" s="7">
        <f t="shared" si="1"/>
        <v>0</v>
      </c>
      <c r="I6" s="7">
        <f t="shared" si="2"/>
        <v>0</v>
      </c>
      <c r="J6" s="8"/>
      <c r="K6" s="95"/>
    </row>
    <row r="7" spans="1:11" ht="28.95" customHeight="1">
      <c r="A7" s="63" t="s">
        <v>7</v>
      </c>
      <c r="B7" s="9"/>
      <c r="C7" s="7">
        <v>3600</v>
      </c>
      <c r="D7" s="7">
        <f t="shared" si="0"/>
        <v>0</v>
      </c>
      <c r="E7" s="8"/>
      <c r="F7" s="35">
        <f t="shared" si="3"/>
        <v>0</v>
      </c>
      <c r="G7" s="9"/>
      <c r="H7" s="7">
        <f t="shared" si="1"/>
        <v>0</v>
      </c>
      <c r="I7" s="7">
        <f t="shared" si="2"/>
        <v>0</v>
      </c>
      <c r="J7" s="8"/>
      <c r="K7" s="95"/>
    </row>
    <row r="8" spans="1:11" ht="28.95" customHeight="1">
      <c r="A8" s="62" t="s">
        <v>8</v>
      </c>
      <c r="B8" s="9"/>
      <c r="C8" s="7">
        <v>4320000</v>
      </c>
      <c r="D8" s="7">
        <f t="shared" si="0"/>
        <v>0</v>
      </c>
      <c r="E8" s="18"/>
      <c r="F8" s="35">
        <f t="shared" si="3"/>
        <v>0</v>
      </c>
      <c r="G8" s="39"/>
      <c r="H8" s="31">
        <f t="shared" si="1"/>
        <v>0</v>
      </c>
      <c r="I8" s="31">
        <f t="shared" si="2"/>
        <v>0</v>
      </c>
      <c r="J8" s="8"/>
      <c r="K8" s="95"/>
    </row>
    <row r="9" spans="1:11" ht="28.95" customHeight="1">
      <c r="A9" s="63" t="s">
        <v>9</v>
      </c>
      <c r="B9" s="9"/>
      <c r="C9" s="7">
        <v>51400</v>
      </c>
      <c r="D9" s="7">
        <f t="shared" si="0"/>
        <v>0</v>
      </c>
      <c r="E9" s="8"/>
      <c r="F9" s="35">
        <f t="shared" si="3"/>
        <v>0</v>
      </c>
      <c r="G9" s="9"/>
      <c r="H9" s="7">
        <f t="shared" si="1"/>
        <v>0</v>
      </c>
      <c r="I9" s="7">
        <f t="shared" si="2"/>
        <v>0</v>
      </c>
      <c r="J9" s="8"/>
      <c r="K9" s="95"/>
    </row>
    <row r="10" spans="1:11" ht="28.95" customHeight="1">
      <c r="A10" s="417" t="s">
        <v>111</v>
      </c>
      <c r="B10" s="418"/>
      <c r="C10" s="421">
        <v>21000000</v>
      </c>
      <c r="D10" s="421">
        <f t="shared" si="0"/>
        <v>0</v>
      </c>
      <c r="E10" s="8"/>
      <c r="F10" s="9"/>
      <c r="G10" s="9"/>
      <c r="H10" s="7">
        <f t="shared" si="1"/>
        <v>0</v>
      </c>
      <c r="I10" s="421">
        <f>MIN(D10,SUM(H10:H12))</f>
        <v>0</v>
      </c>
      <c r="J10" s="8"/>
      <c r="K10" s="95"/>
    </row>
    <row r="11" spans="1:11" ht="28.95" customHeight="1">
      <c r="A11" s="412"/>
      <c r="B11" s="419"/>
      <c r="C11" s="422"/>
      <c r="D11" s="422"/>
      <c r="E11" s="8"/>
      <c r="F11" s="9"/>
      <c r="G11" s="9"/>
      <c r="H11" s="7">
        <f t="shared" si="1"/>
        <v>0</v>
      </c>
      <c r="I11" s="422"/>
      <c r="J11" s="8"/>
      <c r="K11" s="95"/>
    </row>
    <row r="12" spans="1:11" ht="28.95" customHeight="1">
      <c r="A12" s="413"/>
      <c r="B12" s="420"/>
      <c r="C12" s="423"/>
      <c r="D12" s="423"/>
      <c r="E12" s="8"/>
      <c r="F12" s="9"/>
      <c r="G12" s="9"/>
      <c r="H12" s="7">
        <f t="shared" si="1"/>
        <v>0</v>
      </c>
      <c r="I12" s="423"/>
      <c r="J12" s="8"/>
      <c r="K12" s="95"/>
    </row>
    <row r="13" spans="1:11" ht="28.95" customHeight="1">
      <c r="A13" s="411" t="s">
        <v>10</v>
      </c>
      <c r="B13" s="414"/>
      <c r="C13" s="390"/>
      <c r="D13" s="390"/>
      <c r="E13" s="8"/>
      <c r="F13" s="9"/>
      <c r="G13" s="9"/>
      <c r="H13" s="7">
        <f t="shared" si="1"/>
        <v>0</v>
      </c>
      <c r="I13" s="421">
        <f>SUM(H13:H19)</f>
        <v>0</v>
      </c>
      <c r="J13" s="8"/>
      <c r="K13" s="95"/>
    </row>
    <row r="14" spans="1:11" ht="28.95" customHeight="1">
      <c r="A14" s="412"/>
      <c r="B14" s="415"/>
      <c r="C14" s="391"/>
      <c r="D14" s="391"/>
      <c r="E14" s="8"/>
      <c r="F14" s="9"/>
      <c r="G14" s="9"/>
      <c r="H14" s="7">
        <f t="shared" si="1"/>
        <v>0</v>
      </c>
      <c r="I14" s="422"/>
      <c r="J14" s="8"/>
      <c r="K14" s="95"/>
    </row>
    <row r="15" spans="1:11" ht="28.95" customHeight="1">
      <c r="A15" s="412"/>
      <c r="B15" s="415"/>
      <c r="C15" s="391"/>
      <c r="D15" s="391"/>
      <c r="E15" s="8"/>
      <c r="F15" s="9"/>
      <c r="G15" s="9"/>
      <c r="H15" s="7">
        <f t="shared" si="1"/>
        <v>0</v>
      </c>
      <c r="I15" s="422"/>
      <c r="J15" s="8"/>
      <c r="K15" s="95"/>
    </row>
    <row r="16" spans="1:11" ht="28.95" customHeight="1">
      <c r="A16" s="412"/>
      <c r="B16" s="415"/>
      <c r="C16" s="391"/>
      <c r="D16" s="391"/>
      <c r="E16" s="8"/>
      <c r="F16" s="9"/>
      <c r="G16" s="9"/>
      <c r="H16" s="7">
        <f t="shared" si="1"/>
        <v>0</v>
      </c>
      <c r="I16" s="422"/>
      <c r="J16" s="8"/>
      <c r="K16" s="95"/>
    </row>
    <row r="17" spans="1:11" ht="28.95" customHeight="1">
      <c r="A17" s="412"/>
      <c r="B17" s="415"/>
      <c r="C17" s="391"/>
      <c r="D17" s="391"/>
      <c r="E17" s="8"/>
      <c r="F17" s="9"/>
      <c r="G17" s="9"/>
      <c r="H17" s="7">
        <f t="shared" si="1"/>
        <v>0</v>
      </c>
      <c r="I17" s="422"/>
      <c r="J17" s="8"/>
      <c r="K17" s="95"/>
    </row>
    <row r="18" spans="1:11" ht="28.95" customHeight="1">
      <c r="A18" s="412"/>
      <c r="B18" s="415"/>
      <c r="C18" s="415"/>
      <c r="D18" s="415"/>
      <c r="E18" s="8"/>
      <c r="F18" s="9"/>
      <c r="G18" s="9"/>
      <c r="H18" s="7">
        <f t="shared" si="1"/>
        <v>0</v>
      </c>
      <c r="I18" s="422"/>
      <c r="J18" s="8"/>
      <c r="K18" s="95"/>
    </row>
    <row r="19" spans="1:11" ht="28.95" customHeight="1" thickBot="1">
      <c r="A19" s="413"/>
      <c r="B19" s="416"/>
      <c r="C19" s="416"/>
      <c r="D19" s="416"/>
      <c r="E19" s="8"/>
      <c r="F19" s="9"/>
      <c r="G19" s="9"/>
      <c r="H19" s="65">
        <f t="shared" si="1"/>
        <v>0</v>
      </c>
      <c r="I19" s="423"/>
      <c r="J19" s="8"/>
      <c r="K19" s="95"/>
    </row>
    <row r="20" spans="1:11" ht="28.95" customHeight="1" thickBot="1">
      <c r="A20" s="153"/>
      <c r="B20" s="32"/>
      <c r="C20" s="32"/>
      <c r="D20" s="32"/>
      <c r="F20" s="406" t="s">
        <v>219</v>
      </c>
      <c r="G20" s="407"/>
      <c r="H20" s="66">
        <f>SUM(H5:H19)</f>
        <v>0</v>
      </c>
      <c r="I20" s="152"/>
      <c r="J20" s="76"/>
    </row>
    <row r="21" spans="1:11" ht="28.95" customHeight="1" thickBot="1">
      <c r="A21" s="32"/>
      <c r="B21" s="33"/>
      <c r="C21" s="33"/>
      <c r="D21" s="33"/>
      <c r="F21" s="406" t="s">
        <v>220</v>
      </c>
      <c r="G21" s="386"/>
      <c r="H21" s="106"/>
      <c r="I21" s="67">
        <f>SUM(I5:I19)</f>
        <v>0</v>
      </c>
      <c r="J21" s="33"/>
    </row>
  </sheetData>
  <mergeCells count="17">
    <mergeCell ref="K3:K4"/>
    <mergeCell ref="J3:J4"/>
    <mergeCell ref="I10:I12"/>
    <mergeCell ref="I13:I19"/>
    <mergeCell ref="D10:D12"/>
    <mergeCell ref="D13:D19"/>
    <mergeCell ref="F21:G21"/>
    <mergeCell ref="F20:G20"/>
    <mergeCell ref="B3:D3"/>
    <mergeCell ref="E3:H3"/>
    <mergeCell ref="A3:A4"/>
    <mergeCell ref="A13:A19"/>
    <mergeCell ref="B13:B19"/>
    <mergeCell ref="C13:C19"/>
    <mergeCell ref="A10:A12"/>
    <mergeCell ref="B10:B12"/>
    <mergeCell ref="C10:C12"/>
  </mergeCells>
  <phoneticPr fontId="2"/>
  <printOptions horizontalCentered="1"/>
  <pageMargins left="0.59055118110236227" right="0.59055118110236227" top="0.78740157480314965" bottom="0.78740157480314965"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86"/>
  <sheetViews>
    <sheetView showZeros="0" view="pageBreakPreview" zoomScale="60" zoomScaleNormal="80" workbookViewId="0"/>
  </sheetViews>
  <sheetFormatPr defaultColWidth="9" defaultRowHeight="28.95" customHeight="1"/>
  <cols>
    <col min="1" max="1" width="38.69921875" style="125" customWidth="1"/>
    <col min="2" max="2" width="14.69921875" style="125" customWidth="1"/>
    <col min="3" max="4" width="18.69921875" style="125" customWidth="1"/>
    <col min="5" max="5" width="29" style="125" customWidth="1"/>
    <col min="6" max="6" width="15.5" style="125" customWidth="1"/>
    <col min="7" max="9" width="18.69921875" style="125" customWidth="1"/>
    <col min="10" max="10" width="27.09765625" style="125" customWidth="1"/>
    <col min="11" max="11" width="10.69921875" style="125" customWidth="1"/>
    <col min="12" max="16384" width="9" style="125"/>
  </cols>
  <sheetData>
    <row r="1" spans="1:11" ht="28.95" customHeight="1">
      <c r="A1" s="125" t="s">
        <v>206</v>
      </c>
    </row>
    <row r="2" spans="1:11" ht="28.95" customHeight="1">
      <c r="A2" s="125" t="s">
        <v>25</v>
      </c>
    </row>
    <row r="3" spans="1:11" ht="28.95" customHeight="1">
      <c r="A3" s="424" t="s">
        <v>1</v>
      </c>
      <c r="B3" s="426" t="s">
        <v>2</v>
      </c>
      <c r="C3" s="426"/>
      <c r="D3" s="426"/>
      <c r="E3" s="426" t="s">
        <v>217</v>
      </c>
      <c r="F3" s="426"/>
      <c r="G3" s="426"/>
      <c r="H3" s="426"/>
      <c r="I3" s="177" t="s">
        <v>139</v>
      </c>
      <c r="J3" s="426" t="s">
        <v>11</v>
      </c>
      <c r="K3" s="374" t="s">
        <v>145</v>
      </c>
    </row>
    <row r="4" spans="1:11" ht="28.95" customHeight="1">
      <c r="A4" s="425"/>
      <c r="B4" s="61" t="s">
        <v>3</v>
      </c>
      <c r="C4" s="61" t="s">
        <v>142</v>
      </c>
      <c r="D4" s="61" t="s">
        <v>135</v>
      </c>
      <c r="E4" s="61" t="s">
        <v>4</v>
      </c>
      <c r="F4" s="61" t="s">
        <v>0</v>
      </c>
      <c r="G4" s="61" t="s">
        <v>142</v>
      </c>
      <c r="H4" s="61" t="s">
        <v>137</v>
      </c>
      <c r="I4" s="178" t="s">
        <v>117</v>
      </c>
      <c r="J4" s="426"/>
      <c r="K4" s="371"/>
    </row>
    <row r="5" spans="1:11" ht="28.95" customHeight="1">
      <c r="A5" s="72" t="s">
        <v>133</v>
      </c>
      <c r="B5" s="23"/>
      <c r="C5" s="19">
        <v>905000</v>
      </c>
      <c r="D5" s="19">
        <f>IF(B5&gt;0,905000,0)</f>
        <v>0</v>
      </c>
      <c r="E5" s="22"/>
      <c r="F5" s="34">
        <f>B5</f>
        <v>0</v>
      </c>
      <c r="G5" s="23"/>
      <c r="H5" s="34">
        <f>F5*G5</f>
        <v>0</v>
      </c>
      <c r="I5" s="34">
        <f t="shared" ref="I5:I8" si="0">MIN(D5,H5)</f>
        <v>0</v>
      </c>
      <c r="J5" s="22"/>
      <c r="K5" s="95"/>
    </row>
    <row r="6" spans="1:11" s="89" customFormat="1" ht="28.95" customHeight="1">
      <c r="A6" s="73" t="s">
        <v>132</v>
      </c>
      <c r="B6" s="9"/>
      <c r="C6" s="7">
        <v>205000</v>
      </c>
      <c r="D6" s="7">
        <f>B6*C6</f>
        <v>0</v>
      </c>
      <c r="E6" s="20"/>
      <c r="F6" s="34">
        <f t="shared" ref="F6:F8" si="1">B6</f>
        <v>0</v>
      </c>
      <c r="G6" s="176"/>
      <c r="H6" s="34">
        <f t="shared" ref="H6:H17" si="2">F6*G6</f>
        <v>0</v>
      </c>
      <c r="I6" s="35">
        <f t="shared" si="0"/>
        <v>0</v>
      </c>
      <c r="J6" s="8"/>
      <c r="K6" s="95"/>
    </row>
    <row r="7" spans="1:11" ht="28.95" customHeight="1">
      <c r="A7" s="62" t="s">
        <v>12</v>
      </c>
      <c r="B7" s="23"/>
      <c r="C7" s="34">
        <v>3600</v>
      </c>
      <c r="D7" s="34">
        <f>B7*C7</f>
        <v>0</v>
      </c>
      <c r="E7" s="22"/>
      <c r="F7" s="34">
        <f t="shared" si="1"/>
        <v>0</v>
      </c>
      <c r="G7" s="23"/>
      <c r="H7" s="34">
        <f t="shared" si="2"/>
        <v>0</v>
      </c>
      <c r="I7" s="34">
        <f t="shared" si="0"/>
        <v>0</v>
      </c>
      <c r="J7" s="22"/>
      <c r="K7" s="95"/>
    </row>
    <row r="8" spans="1:11" ht="28.95" customHeight="1">
      <c r="A8" s="74" t="s">
        <v>9</v>
      </c>
      <c r="B8" s="23"/>
      <c r="C8" s="19">
        <v>51400</v>
      </c>
      <c r="D8" s="19">
        <f>B8*C8</f>
        <v>0</v>
      </c>
      <c r="E8" s="22"/>
      <c r="F8" s="34">
        <f t="shared" si="1"/>
        <v>0</v>
      </c>
      <c r="G8" s="23"/>
      <c r="H8" s="34">
        <f t="shared" si="2"/>
        <v>0</v>
      </c>
      <c r="I8" s="34">
        <f t="shared" si="0"/>
        <v>0</v>
      </c>
      <c r="J8" s="22"/>
      <c r="K8" s="95"/>
    </row>
    <row r="9" spans="1:11" ht="28.95" customHeight="1">
      <c r="A9" s="427" t="s">
        <v>13</v>
      </c>
      <c r="B9" s="428"/>
      <c r="C9" s="429"/>
      <c r="D9" s="429"/>
      <c r="E9" s="21"/>
      <c r="F9" s="23"/>
      <c r="G9" s="23"/>
      <c r="H9" s="34">
        <f t="shared" si="2"/>
        <v>0</v>
      </c>
      <c r="I9" s="430">
        <f>SUM(H9:H17)</f>
        <v>0</v>
      </c>
      <c r="J9" s="22"/>
      <c r="K9" s="95"/>
    </row>
    <row r="10" spans="1:11" ht="28.95" customHeight="1">
      <c r="A10" s="427"/>
      <c r="B10" s="428"/>
      <c r="C10" s="429"/>
      <c r="D10" s="429"/>
      <c r="E10" s="21"/>
      <c r="F10" s="23"/>
      <c r="G10" s="23"/>
      <c r="H10" s="34">
        <f t="shared" si="2"/>
        <v>0</v>
      </c>
      <c r="I10" s="430"/>
      <c r="J10" s="22"/>
      <c r="K10" s="95"/>
    </row>
    <row r="11" spans="1:11" ht="28.95" customHeight="1">
      <c r="A11" s="427"/>
      <c r="B11" s="428"/>
      <c r="C11" s="429"/>
      <c r="D11" s="429"/>
      <c r="E11" s="21"/>
      <c r="F11" s="9"/>
      <c r="G11" s="9"/>
      <c r="H11" s="34">
        <f t="shared" si="2"/>
        <v>0</v>
      </c>
      <c r="I11" s="430"/>
      <c r="J11" s="8"/>
      <c r="K11" s="95"/>
    </row>
    <row r="12" spans="1:11" ht="28.95" customHeight="1">
      <c r="A12" s="427"/>
      <c r="B12" s="428"/>
      <c r="C12" s="429"/>
      <c r="D12" s="429"/>
      <c r="E12" s="21"/>
      <c r="F12" s="37"/>
      <c r="G12" s="38"/>
      <c r="H12" s="34">
        <f t="shared" si="2"/>
        <v>0</v>
      </c>
      <c r="I12" s="430"/>
      <c r="J12" s="42"/>
      <c r="K12" s="95"/>
    </row>
    <row r="13" spans="1:11" ht="28.95" customHeight="1">
      <c r="A13" s="427"/>
      <c r="B13" s="428"/>
      <c r="C13" s="429"/>
      <c r="D13" s="429"/>
      <c r="E13" s="8"/>
      <c r="F13" s="9"/>
      <c r="G13" s="176"/>
      <c r="H13" s="34">
        <f t="shared" si="2"/>
        <v>0</v>
      </c>
      <c r="I13" s="430"/>
      <c r="J13" s="42"/>
      <c r="K13" s="95"/>
    </row>
    <row r="14" spans="1:11" ht="28.95" customHeight="1">
      <c r="A14" s="427"/>
      <c r="B14" s="428"/>
      <c r="C14" s="429"/>
      <c r="D14" s="429"/>
      <c r="E14" s="20"/>
      <c r="F14" s="9"/>
      <c r="G14" s="176"/>
      <c r="H14" s="34">
        <f t="shared" si="2"/>
        <v>0</v>
      </c>
      <c r="I14" s="430"/>
      <c r="J14" s="42"/>
      <c r="K14" s="95"/>
    </row>
    <row r="15" spans="1:11" ht="28.95" customHeight="1">
      <c r="A15" s="427"/>
      <c r="B15" s="428"/>
      <c r="C15" s="429"/>
      <c r="D15" s="429"/>
      <c r="E15" s="20"/>
      <c r="F15" s="9"/>
      <c r="G15" s="9"/>
      <c r="H15" s="34">
        <f t="shared" si="2"/>
        <v>0</v>
      </c>
      <c r="I15" s="430"/>
      <c r="J15" s="42"/>
      <c r="K15" s="95"/>
    </row>
    <row r="16" spans="1:11" ht="28.95" customHeight="1">
      <c r="A16" s="427"/>
      <c r="B16" s="428"/>
      <c r="C16" s="429"/>
      <c r="D16" s="429"/>
      <c r="E16" s="40"/>
      <c r="F16" s="9"/>
      <c r="G16" s="9"/>
      <c r="H16" s="34">
        <f t="shared" si="2"/>
        <v>0</v>
      </c>
      <c r="I16" s="430"/>
      <c r="J16" s="41"/>
      <c r="K16" s="95"/>
    </row>
    <row r="17" spans="1:11" ht="28.95" customHeight="1" thickBot="1">
      <c r="A17" s="427"/>
      <c r="B17" s="428"/>
      <c r="C17" s="429"/>
      <c r="D17" s="429"/>
      <c r="E17" s="22"/>
      <c r="F17" s="23"/>
      <c r="G17" s="23"/>
      <c r="H17" s="34">
        <f t="shared" si="2"/>
        <v>0</v>
      </c>
      <c r="I17" s="430"/>
      <c r="J17" s="22"/>
      <c r="K17" s="95"/>
    </row>
    <row r="18" spans="1:11" ht="28.95" customHeight="1" thickBot="1">
      <c r="F18" s="406" t="s">
        <v>219</v>
      </c>
      <c r="G18" s="407"/>
      <c r="H18" s="66">
        <f>SUM(H5:H17)</f>
        <v>0</v>
      </c>
      <c r="I18" s="152"/>
      <c r="J18" s="76"/>
    </row>
    <row r="19" spans="1:11" ht="28.95" customHeight="1" thickBot="1">
      <c r="F19" s="406" t="s">
        <v>220</v>
      </c>
      <c r="G19" s="386"/>
      <c r="H19" s="106"/>
      <c r="I19" s="67">
        <f>SUM(I5:I17)</f>
        <v>0</v>
      </c>
      <c r="J19" s="33"/>
    </row>
    <row r="86" spans="3:3" ht="28.95" customHeight="1">
      <c r="C86" s="125" t="s">
        <v>140</v>
      </c>
    </row>
  </sheetData>
  <mergeCells count="12">
    <mergeCell ref="K3:K4"/>
    <mergeCell ref="F18:G18"/>
    <mergeCell ref="F19:G19"/>
    <mergeCell ref="A3:A4"/>
    <mergeCell ref="B3:D3"/>
    <mergeCell ref="E3:H3"/>
    <mergeCell ref="J3:J4"/>
    <mergeCell ref="A9:A17"/>
    <mergeCell ref="B9:B17"/>
    <mergeCell ref="C9:C17"/>
    <mergeCell ref="D9:D17"/>
    <mergeCell ref="I9:I17"/>
  </mergeCells>
  <phoneticPr fontId="2"/>
  <printOptions horizontalCentered="1"/>
  <pageMargins left="0.59055118110236227" right="0.59055118110236227" top="0.78740157480314965" bottom="0.78740157480314965" header="0.31496062992125984" footer="0.31496062992125984"/>
  <pageSetup paperSize="9" scale="54"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15"/>
  <sheetViews>
    <sheetView showZeros="0" view="pageBreakPreview" zoomScale="70" zoomScaleNormal="100" zoomScaleSheetLayoutView="70" workbookViewId="0"/>
  </sheetViews>
  <sheetFormatPr defaultColWidth="9" defaultRowHeight="24.75" customHeight="1"/>
  <cols>
    <col min="1" max="1" width="48.69921875" style="89" customWidth="1"/>
    <col min="2" max="2" width="35.69921875" style="89" customWidth="1"/>
    <col min="3" max="3" width="16.69921875" style="89" customWidth="1"/>
    <col min="4" max="5" width="19.19921875" style="89" customWidth="1"/>
    <col min="6" max="6" width="34.8984375" style="89" customWidth="1"/>
    <col min="7" max="7" width="17.19921875" style="89" customWidth="1"/>
    <col min="8" max="16384" width="9" style="89"/>
  </cols>
  <sheetData>
    <row r="1" spans="1:7" ht="24.75" customHeight="1">
      <c r="A1" s="89" t="s">
        <v>207</v>
      </c>
    </row>
    <row r="2" spans="1:7" ht="24.75" customHeight="1">
      <c r="A2" s="89" t="s">
        <v>26</v>
      </c>
    </row>
    <row r="3" spans="1:7" ht="24.75" customHeight="1">
      <c r="A3" s="433" t="s">
        <v>1</v>
      </c>
      <c r="B3" s="408" t="s">
        <v>216</v>
      </c>
      <c r="C3" s="408"/>
      <c r="D3" s="408"/>
      <c r="E3" s="408"/>
      <c r="F3" s="408" t="s">
        <v>11</v>
      </c>
      <c r="G3" s="374" t="s">
        <v>145</v>
      </c>
    </row>
    <row r="4" spans="1:7" ht="24.75" customHeight="1">
      <c r="A4" s="434"/>
      <c r="B4" s="60" t="s">
        <v>4</v>
      </c>
      <c r="C4" s="60" t="s">
        <v>0</v>
      </c>
      <c r="D4" s="60" t="s">
        <v>142</v>
      </c>
      <c r="E4" s="60" t="s">
        <v>137</v>
      </c>
      <c r="F4" s="408"/>
      <c r="G4" s="371"/>
    </row>
    <row r="5" spans="1:7" ht="31.2" customHeight="1">
      <c r="A5" s="191" t="s">
        <v>14</v>
      </c>
      <c r="B5" s="8"/>
      <c r="C5" s="9"/>
      <c r="D5" s="9"/>
      <c r="E5" s="7">
        <f t="shared" ref="E5:E14" si="0">C5*D5</f>
        <v>0</v>
      </c>
      <c r="F5" s="42"/>
      <c r="G5" s="95"/>
    </row>
    <row r="6" spans="1:7" ht="31.2" customHeight="1">
      <c r="A6" s="191" t="s">
        <v>53</v>
      </c>
      <c r="B6" s="8"/>
      <c r="C6" s="9"/>
      <c r="D6" s="176"/>
      <c r="E6" s="175">
        <f t="shared" si="0"/>
        <v>0</v>
      </c>
      <c r="F6" s="42"/>
      <c r="G6" s="95"/>
    </row>
    <row r="7" spans="1:7" ht="31.2" customHeight="1">
      <c r="A7" s="191" t="s">
        <v>15</v>
      </c>
      <c r="B7" s="21"/>
      <c r="C7" s="37"/>
      <c r="D7" s="38"/>
      <c r="E7" s="175">
        <f t="shared" si="0"/>
        <v>0</v>
      </c>
      <c r="F7" s="42"/>
      <c r="G7" s="95"/>
    </row>
    <row r="8" spans="1:7" ht="31.2" customHeight="1">
      <c r="A8" s="191" t="s">
        <v>182</v>
      </c>
      <c r="B8" s="43"/>
      <c r="C8" s="37"/>
      <c r="D8" s="37"/>
      <c r="E8" s="35">
        <f t="shared" si="0"/>
        <v>0</v>
      </c>
      <c r="F8" s="42"/>
      <c r="G8" s="95"/>
    </row>
    <row r="9" spans="1:7" ht="31.2" customHeight="1">
      <c r="A9" s="191"/>
      <c r="B9" s="21"/>
      <c r="C9" s="37"/>
      <c r="D9" s="37"/>
      <c r="E9" s="35">
        <f t="shared" si="0"/>
        <v>0</v>
      </c>
      <c r="F9" s="42"/>
      <c r="G9" s="95"/>
    </row>
    <row r="10" spans="1:7" ht="31.2" customHeight="1">
      <c r="A10" s="191"/>
      <c r="B10" s="8"/>
      <c r="C10" s="9"/>
      <c r="D10" s="9"/>
      <c r="E10" s="35">
        <f t="shared" si="0"/>
        <v>0</v>
      </c>
      <c r="F10" s="42"/>
      <c r="G10" s="95"/>
    </row>
    <row r="11" spans="1:7" ht="31.2" customHeight="1">
      <c r="A11" s="191"/>
      <c r="B11" s="8"/>
      <c r="C11" s="9"/>
      <c r="D11" s="9"/>
      <c r="E11" s="35">
        <f t="shared" si="0"/>
        <v>0</v>
      </c>
      <c r="F11" s="42"/>
      <c r="G11" s="95"/>
    </row>
    <row r="12" spans="1:7" ht="31.2" customHeight="1">
      <c r="A12" s="191"/>
      <c r="B12" s="8"/>
      <c r="C12" s="9"/>
      <c r="D12" s="9"/>
      <c r="E12" s="7">
        <f t="shared" si="0"/>
        <v>0</v>
      </c>
      <c r="F12" s="42"/>
      <c r="G12" s="95"/>
    </row>
    <row r="13" spans="1:7" ht="31.2" customHeight="1">
      <c r="A13" s="191"/>
      <c r="B13" s="8"/>
      <c r="C13" s="9"/>
      <c r="D13" s="9"/>
      <c r="E13" s="7">
        <f t="shared" si="0"/>
        <v>0</v>
      </c>
      <c r="F13" s="42"/>
      <c r="G13" s="95"/>
    </row>
    <row r="14" spans="1:7" ht="31.2" customHeight="1" thickBot="1">
      <c r="A14" s="191"/>
      <c r="B14" s="8"/>
      <c r="C14" s="9"/>
      <c r="D14" s="9"/>
      <c r="E14" s="65">
        <f t="shared" si="0"/>
        <v>0</v>
      </c>
      <c r="F14" s="42"/>
      <c r="G14" s="95"/>
    </row>
    <row r="15" spans="1:7" ht="31.2" customHeight="1" thickBot="1">
      <c r="C15" s="431" t="s">
        <v>218</v>
      </c>
      <c r="D15" s="432"/>
      <c r="E15" s="69">
        <f>SUM(E5:E14)</f>
        <v>0</v>
      </c>
      <c r="F15" s="136"/>
    </row>
  </sheetData>
  <mergeCells count="5">
    <mergeCell ref="B3:E3"/>
    <mergeCell ref="F3:F4"/>
    <mergeCell ref="C15:D15"/>
    <mergeCell ref="A3:A4"/>
    <mergeCell ref="G3:G4"/>
  </mergeCells>
  <phoneticPr fontId="2"/>
  <printOptions horizontalCentered="1"/>
  <pageMargins left="0.59055118110236227" right="0.59055118110236227" top="0.78740157480314965" bottom="0.78740157480314965" header="0.31496062992125984" footer="0.31496062992125984"/>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6"/>
  <sheetViews>
    <sheetView showZeros="0" view="pageBreakPreview" zoomScale="60" zoomScaleNormal="80" workbookViewId="0"/>
  </sheetViews>
  <sheetFormatPr defaultColWidth="8.8984375" defaultRowHeight="28.95" customHeight="1"/>
  <cols>
    <col min="1" max="1" width="25.69921875" style="90" customWidth="1"/>
    <col min="2" max="2" width="18.69921875" style="90" customWidth="1"/>
    <col min="3" max="3" width="46.5" style="90" customWidth="1"/>
    <col min="4" max="4" width="20.09765625" style="90" customWidth="1"/>
    <col min="5" max="5" width="42.09765625" style="90" customWidth="1"/>
    <col min="6" max="6" width="14.59765625" style="90" customWidth="1"/>
    <col min="7" max="16384" width="8.8984375" style="90"/>
  </cols>
  <sheetData>
    <row r="1" spans="1:6" ht="28.95" customHeight="1">
      <c r="A1" s="89" t="s">
        <v>208</v>
      </c>
    </row>
    <row r="2" spans="1:6" ht="28.95" customHeight="1">
      <c r="A2" s="90" t="s">
        <v>84</v>
      </c>
    </row>
    <row r="3" spans="1:6" ht="28.95" customHeight="1">
      <c r="A3" s="371" t="s">
        <v>16</v>
      </c>
      <c r="B3" s="371"/>
      <c r="C3" s="372" t="s">
        <v>216</v>
      </c>
      <c r="D3" s="373"/>
      <c r="E3" s="371" t="s">
        <v>11</v>
      </c>
      <c r="F3" s="374" t="s">
        <v>145</v>
      </c>
    </row>
    <row r="4" spans="1:6" ht="28.95" customHeight="1">
      <c r="A4" s="371"/>
      <c r="B4" s="371"/>
      <c r="C4" s="188" t="s">
        <v>21</v>
      </c>
      <c r="D4" s="60" t="s">
        <v>137</v>
      </c>
      <c r="E4" s="371"/>
      <c r="F4" s="371"/>
    </row>
    <row r="5" spans="1:6" ht="28.95" customHeight="1">
      <c r="A5" s="92" t="s">
        <v>115</v>
      </c>
      <c r="B5" s="93"/>
      <c r="C5" s="193"/>
      <c r="D5" s="199"/>
      <c r="E5" s="132"/>
      <c r="F5" s="95"/>
    </row>
    <row r="6" spans="1:6" ht="28.95" customHeight="1">
      <c r="A6" s="92" t="s">
        <v>189</v>
      </c>
      <c r="B6" s="93"/>
      <c r="C6" s="193"/>
      <c r="D6" s="199"/>
      <c r="E6" s="252"/>
      <c r="F6" s="95"/>
    </row>
    <row r="7" spans="1:6" ht="28.95" customHeight="1">
      <c r="A7" s="92" t="s">
        <v>190</v>
      </c>
      <c r="B7" s="93"/>
      <c r="C7" s="193"/>
      <c r="D7" s="199"/>
      <c r="E7" s="252"/>
      <c r="F7" s="95"/>
    </row>
    <row r="8" spans="1:6" ht="28.95" customHeight="1">
      <c r="A8" s="92" t="s">
        <v>27</v>
      </c>
      <c r="B8" s="93"/>
      <c r="C8" s="193"/>
      <c r="D8" s="199"/>
      <c r="E8" s="132"/>
      <c r="F8" s="95"/>
    </row>
    <row r="9" spans="1:6" ht="28.95" customHeight="1">
      <c r="A9" s="92" t="s">
        <v>28</v>
      </c>
      <c r="B9" s="93"/>
      <c r="C9" s="193"/>
      <c r="D9" s="199"/>
      <c r="E9" s="132"/>
      <c r="F9" s="95"/>
    </row>
    <row r="10" spans="1:6" ht="28.95" customHeight="1">
      <c r="A10" s="96" t="s">
        <v>29</v>
      </c>
      <c r="B10" s="97" t="s">
        <v>30</v>
      </c>
      <c r="C10" s="193"/>
      <c r="D10" s="199"/>
      <c r="E10" s="132"/>
      <c r="F10" s="95"/>
    </row>
    <row r="11" spans="1:6" ht="28.95" customHeight="1">
      <c r="A11" s="99"/>
      <c r="B11" s="100" t="s">
        <v>31</v>
      </c>
      <c r="C11" s="193"/>
      <c r="D11" s="199"/>
      <c r="E11" s="132"/>
      <c r="F11" s="95"/>
    </row>
    <row r="12" spans="1:6" ht="28.95" customHeight="1">
      <c r="A12" s="99"/>
      <c r="B12" s="100" t="s">
        <v>32</v>
      </c>
      <c r="C12" s="193"/>
      <c r="D12" s="199"/>
      <c r="E12" s="132"/>
      <c r="F12" s="95"/>
    </row>
    <row r="13" spans="1:6" ht="28.95" customHeight="1">
      <c r="A13" s="99"/>
      <c r="B13" s="100" t="s">
        <v>33</v>
      </c>
      <c r="C13" s="193"/>
      <c r="D13" s="199"/>
      <c r="E13" s="132"/>
      <c r="F13" s="95"/>
    </row>
    <row r="14" spans="1:6" ht="28.95" customHeight="1">
      <c r="A14" s="99"/>
      <c r="B14" s="100" t="s">
        <v>34</v>
      </c>
      <c r="C14" s="193"/>
      <c r="D14" s="9"/>
      <c r="E14" s="132"/>
      <c r="F14" s="95"/>
    </row>
    <row r="15" spans="1:6" ht="28.95" customHeight="1">
      <c r="A15" s="101"/>
      <c r="B15" s="97" t="s">
        <v>35</v>
      </c>
      <c r="C15" s="193"/>
      <c r="D15" s="9"/>
      <c r="E15" s="132"/>
      <c r="F15" s="95"/>
    </row>
    <row r="16" spans="1:6" ht="28.95" customHeight="1">
      <c r="A16" s="96" t="s">
        <v>36</v>
      </c>
      <c r="B16" s="102" t="s">
        <v>37</v>
      </c>
      <c r="C16" s="193"/>
      <c r="D16" s="9"/>
      <c r="E16" s="132"/>
      <c r="F16" s="95"/>
    </row>
    <row r="17" spans="1:6" ht="28.95" customHeight="1">
      <c r="A17" s="99"/>
      <c r="B17" s="102" t="s">
        <v>38</v>
      </c>
      <c r="C17" s="193"/>
      <c r="D17" s="9"/>
      <c r="E17" s="132"/>
      <c r="F17" s="95"/>
    </row>
    <row r="18" spans="1:6" ht="28.95" customHeight="1">
      <c r="A18" s="101"/>
      <c r="B18" s="102" t="s">
        <v>39</v>
      </c>
      <c r="C18" s="193"/>
      <c r="D18" s="9"/>
      <c r="E18" s="132"/>
      <c r="F18" s="95"/>
    </row>
    <row r="19" spans="1:6" ht="28.95" customHeight="1">
      <c r="A19" s="92" t="s">
        <v>40</v>
      </c>
      <c r="B19" s="93"/>
      <c r="C19" s="193"/>
      <c r="D19" s="9"/>
      <c r="E19" s="132"/>
      <c r="F19" s="95"/>
    </row>
    <row r="20" spans="1:6" ht="28.95" customHeight="1">
      <c r="A20" s="92" t="s">
        <v>41</v>
      </c>
      <c r="B20" s="93"/>
      <c r="C20" s="193"/>
      <c r="D20" s="9"/>
      <c r="E20" s="132"/>
      <c r="F20" s="95"/>
    </row>
    <row r="21" spans="1:6" ht="28.95" customHeight="1">
      <c r="A21" s="92" t="s">
        <v>42</v>
      </c>
      <c r="B21" s="93"/>
      <c r="C21" s="193"/>
      <c r="D21" s="9"/>
      <c r="E21" s="132"/>
      <c r="F21" s="95"/>
    </row>
    <row r="22" spans="1:6" ht="28.95" customHeight="1">
      <c r="A22" s="92" t="s">
        <v>43</v>
      </c>
      <c r="B22" s="93"/>
      <c r="C22" s="193"/>
      <c r="D22" s="9"/>
      <c r="E22" s="132"/>
      <c r="F22" s="95"/>
    </row>
    <row r="23" spans="1:6" ht="28.95" customHeight="1">
      <c r="A23" s="92"/>
      <c r="B23" s="93"/>
      <c r="C23" s="193"/>
      <c r="D23" s="9"/>
      <c r="E23" s="132"/>
      <c r="F23" s="95"/>
    </row>
    <row r="24" spans="1:6" ht="28.95" customHeight="1">
      <c r="A24" s="92"/>
      <c r="B24" s="133"/>
      <c r="C24" s="193"/>
      <c r="D24" s="9"/>
      <c r="E24" s="114"/>
      <c r="F24" s="95"/>
    </row>
    <row r="25" spans="1:6" ht="28.95" customHeight="1" thickBot="1">
      <c r="A25" s="92"/>
      <c r="B25" s="93"/>
      <c r="C25" s="193"/>
      <c r="D25" s="131"/>
      <c r="E25" s="114"/>
      <c r="F25" s="95"/>
    </row>
    <row r="26" spans="1:6" ht="28.95" customHeight="1" thickBot="1">
      <c r="C26" s="192" t="s">
        <v>218</v>
      </c>
      <c r="D26" s="134">
        <f>SUM(D5:D25)</f>
        <v>0</v>
      </c>
      <c r="E26" s="135"/>
    </row>
  </sheetData>
  <mergeCells count="4">
    <mergeCell ref="A3:B4"/>
    <mergeCell ref="C3:D3"/>
    <mergeCell ref="E3:E4"/>
    <mergeCell ref="F3:F4"/>
  </mergeCells>
  <phoneticPr fontId="2"/>
  <printOptions horizontalCentered="1"/>
  <pageMargins left="0.59055118110236227" right="0.59055118110236227"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お読みください</vt:lpstr>
      <vt:lpstr>別紙５</vt:lpstr>
      <vt:lpstr>別紙６</vt:lpstr>
      <vt:lpstr>別紙６(1)</vt:lpstr>
      <vt:lpstr>別紙６(2)</vt:lpstr>
      <vt:lpstr>別紙６(3)</vt:lpstr>
      <vt:lpstr>別紙６(4)</vt:lpstr>
      <vt:lpstr>別紙６(5)</vt:lpstr>
      <vt:lpstr>別紙６(6)</vt:lpstr>
      <vt:lpstr>別紙６(7)</vt:lpstr>
      <vt:lpstr>別紙６(8)</vt:lpstr>
      <vt:lpstr>別紙６(９)</vt:lpstr>
      <vt:lpstr>別紙６(10)</vt:lpstr>
      <vt:lpstr>別紙６(11)</vt:lpstr>
      <vt:lpstr>別紙６(12)</vt:lpstr>
      <vt:lpstr>別紙６(13)</vt:lpstr>
      <vt:lpstr>別紙６(14)</vt:lpstr>
      <vt:lpstr>別紙６(15)</vt:lpstr>
      <vt:lpstr>お読みください!Print_Area</vt:lpstr>
      <vt:lpstr>別紙５!Print_Area</vt:lpstr>
      <vt:lpstr>'別紙６(10)'!Print_Area</vt:lpstr>
      <vt:lpstr>'別紙６(11)'!Print_Area</vt:lpstr>
      <vt:lpstr>'別紙６(12)'!Print_Area</vt:lpstr>
      <vt:lpstr>'別紙６(13)'!Print_Area</vt:lpstr>
      <vt:lpstr>'別紙６(14)'!Print_Area</vt:lpstr>
      <vt:lpstr>'別紙６(15)'!Print_Area</vt:lpstr>
      <vt:lpstr>'別紙６(4)'!Print_Area</vt:lpstr>
      <vt:lpstr>'別紙６(９)'!Print_Area</vt:lpstr>
      <vt:lpstr>別紙５!Print_Titles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2021-08-24T07:11:22Z</cp:lastPrinted>
  <dcterms:created xsi:type="dcterms:W3CDTF">2020-06-03T01:56:50Z</dcterms:created>
  <dcterms:modified xsi:type="dcterms:W3CDTF">2021-08-24T07:27:08Z</dcterms:modified>
</cp:coreProperties>
</file>