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新型コロナウイルス対策本部用\☆彡新型コロナウイルス感染症対策部会　班別フォルダ☆彡\01-03_経理班\05_補助金・交付金\02_緊急包括支援交付金\13_県要綱改正（４回目）\Word／Excel\"/>
    </mc:Choice>
  </mc:AlternateContent>
  <bookViews>
    <workbookView xWindow="0" yWindow="0" windowWidth="28800" windowHeight="12030" firstSheet="8" activeTab="13"/>
  </bookViews>
  <sheets>
    <sheet name="別紙２" sheetId="18" r:id="rId1"/>
    <sheet name="別紙３" sheetId="17" r:id="rId2"/>
    <sheet name="(1)" sheetId="19" r:id="rId3"/>
    <sheet name="(2)" sheetId="36" r:id="rId4"/>
    <sheet name="(3)" sheetId="3" r:id="rId5"/>
    <sheet name="(4)" sheetId="4" r:id="rId6"/>
    <sheet name="(5)" sheetId="5" r:id="rId7"/>
    <sheet name="(6)" sheetId="20" r:id="rId8"/>
    <sheet name="(7)" sheetId="24" r:id="rId9"/>
    <sheet name="(８)" sheetId="37" r:id="rId10"/>
    <sheet name="(９)" sheetId="35" r:id="rId11"/>
    <sheet name="(10)" sheetId="43" r:id="rId12"/>
    <sheet name="（11）" sheetId="41" r:id="rId13"/>
    <sheet name="(12)" sheetId="39" r:id="rId14"/>
    <sheet name="(13)" sheetId="42" r:id="rId15"/>
  </sheets>
  <definedNames>
    <definedName name="_xlnm.Print_Area" localSheetId="13">'(12)'!$A$1:$K$10</definedName>
    <definedName name="_xlnm.Print_Area" localSheetId="10">'(９)'!$A$1:$K$53</definedName>
    <definedName name="_xlnm.Print_Area" localSheetId="1">別紙３!$A$1:$I$41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9" l="1"/>
  <c r="C17" i="41" l="1"/>
  <c r="B17" i="41"/>
  <c r="C15" i="41"/>
  <c r="B15" i="41"/>
  <c r="C9" i="41"/>
  <c r="B9" i="41"/>
  <c r="E18" i="43"/>
  <c r="E11" i="43"/>
  <c r="C18" i="43"/>
  <c r="B18" i="43"/>
  <c r="C11" i="43"/>
  <c r="B11" i="43"/>
  <c r="E17" i="41"/>
  <c r="E15" i="41"/>
  <c r="E9" i="41"/>
  <c r="F17" i="41"/>
  <c r="F17" i="24"/>
  <c r="B17" i="24"/>
  <c r="F15" i="41"/>
  <c r="E14" i="41"/>
  <c r="G14" i="41" s="1"/>
  <c r="E13" i="41"/>
  <c r="G13" i="41" s="1"/>
  <c r="F18" i="43"/>
  <c r="E17" i="43"/>
  <c r="G17" i="43" s="1"/>
  <c r="E16" i="43"/>
  <c r="G16" i="43" s="1"/>
  <c r="E15" i="43"/>
  <c r="G15" i="43" s="1"/>
  <c r="F15" i="24"/>
  <c r="E14" i="24"/>
  <c r="G14" i="24" s="1"/>
  <c r="E13" i="24"/>
  <c r="G13" i="24" s="1"/>
  <c r="G15" i="41" l="1"/>
  <c r="G18" i="43"/>
  <c r="G15" i="24"/>
  <c r="E15" i="18"/>
  <c r="E87" i="36" l="1"/>
  <c r="G14" i="36"/>
  <c r="E14" i="36"/>
  <c r="F16" i="36"/>
  <c r="E15" i="36"/>
  <c r="G15" i="36" s="1"/>
  <c r="E13" i="36"/>
  <c r="G13" i="36" s="1"/>
  <c r="E12" i="36"/>
  <c r="G12" i="36" s="1"/>
  <c r="E11" i="36"/>
  <c r="G11" i="36" s="1"/>
  <c r="E10" i="36"/>
  <c r="G10" i="36" s="1"/>
  <c r="E9" i="36"/>
  <c r="G9" i="36" s="1"/>
  <c r="G16" i="36" l="1"/>
  <c r="F21" i="18"/>
  <c r="H60" i="36"/>
  <c r="H59" i="36"/>
  <c r="H58" i="36"/>
  <c r="D15" i="35" l="1"/>
  <c r="E15" i="37" l="1"/>
  <c r="G15" i="37" s="1"/>
  <c r="I21" i="35"/>
  <c r="H21" i="35"/>
  <c r="H61" i="36"/>
  <c r="C24" i="19"/>
  <c r="I8" i="35"/>
  <c r="I17" i="35"/>
  <c r="D21" i="35"/>
  <c r="H20" i="35"/>
  <c r="D18" i="35"/>
  <c r="I15" i="35"/>
  <c r="D7" i="39"/>
  <c r="C35" i="43"/>
  <c r="E10" i="18"/>
  <c r="E8" i="18"/>
  <c r="E12" i="18"/>
  <c r="I16" i="4"/>
  <c r="F9" i="41"/>
  <c r="F11" i="43"/>
  <c r="D7" i="4"/>
  <c r="D8" i="4"/>
  <c r="D9" i="4"/>
  <c r="I16" i="35" l="1"/>
  <c r="H8" i="35" l="1"/>
  <c r="F16" i="37"/>
  <c r="F27" i="37"/>
  <c r="F9" i="24"/>
  <c r="H16" i="4"/>
  <c r="F26" i="36"/>
  <c r="F17" i="18" l="1"/>
  <c r="E10" i="43"/>
  <c r="G10" i="43" s="1"/>
  <c r="E9" i="43"/>
  <c r="G9" i="43" s="1"/>
  <c r="E8" i="43"/>
  <c r="G8" i="43" s="1"/>
  <c r="G11" i="43" l="1"/>
  <c r="C37" i="43" s="1"/>
  <c r="E26" i="37"/>
  <c r="G26" i="37" s="1"/>
  <c r="E25" i="37"/>
  <c r="G25" i="37" s="1"/>
  <c r="E24" i="37"/>
  <c r="G24" i="37" s="1"/>
  <c r="E23" i="37"/>
  <c r="G23" i="37" s="1"/>
  <c r="E22" i="37"/>
  <c r="G22" i="37" s="1"/>
  <c r="E21" i="37"/>
  <c r="G21" i="37" s="1"/>
  <c r="E20" i="37"/>
  <c r="G20" i="37" s="1"/>
  <c r="E14" i="37"/>
  <c r="G14" i="37" s="1"/>
  <c r="E13" i="37"/>
  <c r="G13" i="37" s="1"/>
  <c r="E12" i="37"/>
  <c r="G12" i="37" s="1"/>
  <c r="E11" i="37"/>
  <c r="G11" i="37" s="1"/>
  <c r="E10" i="37"/>
  <c r="G10" i="37" s="1"/>
  <c r="E9" i="37"/>
  <c r="G9" i="37" s="1"/>
  <c r="E17" i="18" l="1"/>
  <c r="G17" i="18" s="1"/>
  <c r="I17" i="18" s="1"/>
  <c r="G27" i="37"/>
  <c r="G16" i="37"/>
  <c r="H21" i="18"/>
  <c r="D21" i="18"/>
  <c r="C21" i="18"/>
  <c r="F20" i="18"/>
  <c r="F19" i="18"/>
  <c r="F18" i="18"/>
  <c r="F13" i="42"/>
  <c r="F12" i="42"/>
  <c r="F11" i="42"/>
  <c r="F10" i="42"/>
  <c r="H10" i="42" s="1"/>
  <c r="F9" i="42"/>
  <c r="F8" i="42"/>
  <c r="H8" i="42" s="1"/>
  <c r="F7" i="42"/>
  <c r="H7" i="42" s="1"/>
  <c r="H7" i="39"/>
  <c r="H13" i="42"/>
  <c r="D13" i="42"/>
  <c r="I13" i="42" s="1"/>
  <c r="H12" i="42"/>
  <c r="D12" i="42"/>
  <c r="H11" i="42"/>
  <c r="D11" i="42"/>
  <c r="I11" i="42" s="1"/>
  <c r="D10" i="42"/>
  <c r="H9" i="42"/>
  <c r="D9" i="42"/>
  <c r="D8" i="42"/>
  <c r="D7" i="42"/>
  <c r="E8" i="41"/>
  <c r="G8" i="41" s="1"/>
  <c r="E7" i="41"/>
  <c r="G7" i="41" s="1"/>
  <c r="H9" i="39" l="1"/>
  <c r="I7" i="39"/>
  <c r="I9" i="39" s="1"/>
  <c r="E19" i="18" s="1"/>
  <c r="I9" i="42"/>
  <c r="H14" i="42"/>
  <c r="I8" i="42"/>
  <c r="I12" i="42"/>
  <c r="I7" i="42"/>
  <c r="I10" i="42"/>
  <c r="G9" i="41"/>
  <c r="G17" i="41" l="1"/>
  <c r="E18" i="18" s="1"/>
  <c r="G18" i="18" s="1"/>
  <c r="I18" i="18" s="1"/>
  <c r="G19" i="18"/>
  <c r="I19" i="18" s="1"/>
  <c r="I14" i="42"/>
  <c r="E20" i="18" s="1"/>
  <c r="G20" i="18" s="1"/>
  <c r="I20" i="18" s="1"/>
  <c r="E86" i="36"/>
  <c r="E61" i="36"/>
  <c r="E60" i="36"/>
  <c r="E58" i="36"/>
  <c r="F53" i="36"/>
  <c r="E25" i="36"/>
  <c r="G25" i="36" s="1"/>
  <c r="E24" i="36"/>
  <c r="G24" i="36" s="1"/>
  <c r="E23" i="36"/>
  <c r="G23" i="36" s="1"/>
  <c r="E22" i="36"/>
  <c r="G22" i="36" s="1"/>
  <c r="E21" i="36"/>
  <c r="G21" i="36" s="1"/>
  <c r="E20" i="36"/>
  <c r="G20" i="36" s="1"/>
  <c r="G26" i="36" l="1"/>
  <c r="F80" i="36"/>
  <c r="E9" i="18" l="1"/>
  <c r="E27" i="35"/>
  <c r="F51" i="35" l="1"/>
  <c r="H19" i="35"/>
  <c r="H18" i="35"/>
  <c r="I18" i="35" s="1"/>
  <c r="I22" i="35" s="1"/>
  <c r="H17" i="35"/>
  <c r="H16" i="35"/>
  <c r="D16" i="35"/>
  <c r="H15" i="35"/>
  <c r="H14" i="35"/>
  <c r="H13" i="35"/>
  <c r="H12" i="35"/>
  <c r="I12" i="35" s="1"/>
  <c r="H11" i="35"/>
  <c r="D11" i="35"/>
  <c r="I11" i="35" s="1"/>
  <c r="H10" i="35"/>
  <c r="D10" i="35"/>
  <c r="I10" i="35" s="1"/>
  <c r="H9" i="35"/>
  <c r="D9" i="35"/>
  <c r="D8" i="35"/>
  <c r="I9" i="35" l="1"/>
  <c r="H22" i="35"/>
  <c r="F27" i="35"/>
  <c r="F14" i="18" l="1"/>
  <c r="F15" i="18" l="1"/>
  <c r="F16" i="18"/>
  <c r="G15" i="18" l="1"/>
  <c r="I15" i="18" s="1"/>
  <c r="H19" i="3" l="1"/>
  <c r="H18" i="3"/>
  <c r="E8" i="24" l="1"/>
  <c r="G8" i="24" s="1"/>
  <c r="E7" i="24"/>
  <c r="G7" i="24" s="1"/>
  <c r="G9" i="24" s="1"/>
  <c r="G17" i="24" s="1"/>
  <c r="E14" i="18" s="1"/>
  <c r="E21" i="18" l="1"/>
  <c r="G14" i="18"/>
  <c r="I14" i="18" s="1"/>
  <c r="C26" i="20"/>
  <c r="E13" i="18" s="1"/>
  <c r="H13" i="3" l="1"/>
  <c r="H14" i="3"/>
  <c r="F13" i="18" l="1"/>
  <c r="F12" i="18"/>
  <c r="G12" i="18" s="1"/>
  <c r="I12" i="18" s="1"/>
  <c r="F11" i="18"/>
  <c r="F10" i="18"/>
  <c r="F9" i="18"/>
  <c r="F8" i="18"/>
  <c r="F39" i="17"/>
  <c r="C39" i="17" s="1"/>
  <c r="C36" i="17" s="1"/>
  <c r="G28" i="17"/>
  <c r="G8" i="18" l="1"/>
  <c r="G13" i="18"/>
  <c r="I13" i="18" l="1"/>
  <c r="I8" i="18"/>
  <c r="E12" i="5"/>
  <c r="E13" i="5"/>
  <c r="E14" i="5"/>
  <c r="E15" i="5"/>
  <c r="H12" i="4"/>
  <c r="H13" i="4"/>
  <c r="H14" i="4"/>
  <c r="H15" i="4"/>
  <c r="H17" i="3"/>
  <c r="H16" i="3"/>
  <c r="E11" i="5"/>
  <c r="E10" i="5"/>
  <c r="E9" i="5"/>
  <c r="E8" i="5"/>
  <c r="E7" i="5"/>
  <c r="H11" i="4"/>
  <c r="I11" i="4" s="1"/>
  <c r="H10" i="4"/>
  <c r="D10" i="4"/>
  <c r="I10" i="4" s="1"/>
  <c r="H9" i="4"/>
  <c r="I9" i="4"/>
  <c r="H8" i="4"/>
  <c r="I8" i="4"/>
  <c r="H7" i="4"/>
  <c r="H8" i="3"/>
  <c r="H9" i="3"/>
  <c r="H10" i="3"/>
  <c r="H11" i="3"/>
  <c r="H12" i="3"/>
  <c r="I12" i="3" s="1"/>
  <c r="H15" i="3"/>
  <c r="I15" i="3" s="1"/>
  <c r="H7" i="3"/>
  <c r="H20" i="3" s="1"/>
  <c r="D8" i="3"/>
  <c r="D9" i="3"/>
  <c r="I9" i="3" s="1"/>
  <c r="D10" i="3"/>
  <c r="I10" i="3" s="1"/>
  <c r="D11" i="3"/>
  <c r="I11" i="3" s="1"/>
  <c r="D12" i="3"/>
  <c r="D7" i="3"/>
  <c r="I7" i="4" l="1"/>
  <c r="E11" i="18" s="1"/>
  <c r="G11" i="18" s="1"/>
  <c r="I11" i="18" s="1"/>
  <c r="I7" i="3"/>
  <c r="I8" i="3"/>
  <c r="E16" i="5"/>
  <c r="I20" i="3" l="1"/>
  <c r="G10" i="18" l="1"/>
  <c r="I10" i="18" s="1"/>
  <c r="G9" i="18"/>
  <c r="I9" i="18" l="1"/>
  <c r="E53" i="35"/>
  <c r="E16" i="18" s="1"/>
  <c r="G16" i="18" l="1"/>
  <c r="G21" i="18" s="1"/>
  <c r="I16" i="18" l="1"/>
  <c r="I21" i="18" s="1"/>
</calcChain>
</file>

<file path=xl/comments1.xml><?xml version="1.0" encoding="utf-8"?>
<comments xmlns="http://schemas.openxmlformats.org/spreadsheetml/2006/main">
  <authors>
    <author>user</author>
  </authors>
  <commentList>
    <comment ref="E8" authorId="0" shapeId="0">
      <text>
        <r>
          <rPr>
            <b/>
            <sz val="9"/>
            <color indexed="81"/>
            <rFont val="ＭＳ Ｐゴシック"/>
            <family val="3"/>
            <charset val="128"/>
          </rPr>
          <t>user:</t>
        </r>
        <r>
          <rPr>
            <sz val="9"/>
            <color indexed="81"/>
            <rFont val="ＭＳ Ｐゴシック"/>
            <family val="3"/>
            <charset val="128"/>
          </rPr>
          <t xml:space="preserve">
別紙4（１）～（9）の選定額合計欄が入力されます。</t>
        </r>
      </text>
    </comment>
    <comment ref="G21" authorId="0" shapeId="0">
      <text>
        <r>
          <rPr>
            <b/>
            <sz val="9"/>
            <color indexed="81"/>
            <rFont val="ＭＳ Ｐゴシック"/>
            <family val="3"/>
            <charset val="128"/>
          </rPr>
          <t>user:</t>
        </r>
        <r>
          <rPr>
            <sz val="9"/>
            <color indexed="81"/>
            <rFont val="ＭＳ Ｐゴシック"/>
            <family val="3"/>
            <charset val="128"/>
          </rPr>
          <t xml:space="preserve">
この金額を、第２号様式の交付申請額欄に記入してください。</t>
        </r>
      </text>
    </comment>
  </commentList>
</comments>
</file>

<file path=xl/comments10.xml><?xml version="1.0" encoding="utf-8"?>
<comments xmlns="http://schemas.openxmlformats.org/spreadsheetml/2006/main">
  <authors>
    <author>user</author>
  </authors>
  <commentList>
    <comment ref="G16" authorId="0" shapeId="0">
      <text>
        <r>
          <rPr>
            <b/>
            <sz val="9"/>
            <color indexed="81"/>
            <rFont val="ＭＳ Ｐゴシック"/>
            <family val="3"/>
            <charset val="128"/>
          </rPr>
          <t>user:</t>
        </r>
        <r>
          <rPr>
            <sz val="9"/>
            <color indexed="81"/>
            <rFont val="ＭＳ Ｐゴシック"/>
            <family val="3"/>
            <charset val="128"/>
          </rPr>
          <t xml:space="preserve">
別紙６「選定額（C)」欄に自動入力されます。</t>
        </r>
      </text>
    </comment>
    <comment ref="G27" authorId="0" shapeId="0">
      <text>
        <r>
          <rPr>
            <b/>
            <sz val="9"/>
            <color indexed="81"/>
            <rFont val="ＭＳ Ｐゴシック"/>
            <family val="3"/>
            <charset val="128"/>
          </rPr>
          <t>user:</t>
        </r>
        <r>
          <rPr>
            <sz val="9"/>
            <color indexed="81"/>
            <rFont val="ＭＳ Ｐゴシック"/>
            <family val="3"/>
            <charset val="128"/>
          </rPr>
          <t xml:space="preserve">
別紙６「選定額（C)」欄に自動入力されます。</t>
        </r>
      </text>
    </comment>
  </commentList>
</comments>
</file>

<file path=xl/comments11.xml><?xml version="1.0" encoding="utf-8"?>
<comments xmlns="http://schemas.openxmlformats.org/spreadsheetml/2006/main">
  <authors>
    <author>user</author>
  </authors>
  <commentList>
    <comment ref="E12" authorId="0" shapeId="0">
      <text>
        <r>
          <rPr>
            <b/>
            <sz val="9"/>
            <color indexed="81"/>
            <rFont val="ＭＳ Ｐゴシック"/>
            <family val="3"/>
            <charset val="128"/>
          </rPr>
          <t>user:</t>
        </r>
        <r>
          <rPr>
            <sz val="9"/>
            <color indexed="81"/>
            <rFont val="ＭＳ Ｐゴシック"/>
            <family val="3"/>
            <charset val="128"/>
          </rPr>
          <t xml:space="preserve">
簡易診療室及び付帯する備品をそれぞれ記入。必要に応じて行を追加してください。</t>
        </r>
      </text>
    </comment>
    <comment ref="D15" authorId="0" shapeId="0">
      <text>
        <r>
          <rPr>
            <b/>
            <sz val="9"/>
            <color indexed="81"/>
            <rFont val="ＭＳ Ｐゴシック"/>
            <family val="3"/>
            <charset val="128"/>
          </rPr>
          <t>user:</t>
        </r>
        <r>
          <rPr>
            <sz val="9"/>
            <color indexed="81"/>
            <rFont val="ＭＳ Ｐゴシック"/>
            <family val="3"/>
            <charset val="128"/>
          </rPr>
          <t xml:space="preserve">
1施設あたり905,000円
（１より大きい数字を入れても、905,000円と表示されます）</t>
        </r>
      </text>
    </comment>
    <comment ref="D18" authorId="0" shapeId="0">
      <text>
        <r>
          <rPr>
            <b/>
            <sz val="9"/>
            <color indexed="81"/>
            <rFont val="ＭＳ Ｐゴシック"/>
            <family val="3"/>
            <charset val="128"/>
          </rPr>
          <t>user:</t>
        </r>
        <r>
          <rPr>
            <sz val="9"/>
            <color indexed="81"/>
            <rFont val="ＭＳ Ｐゴシック"/>
            <family val="3"/>
            <charset val="128"/>
          </rPr>
          <t xml:space="preserve">
1施設あたり300,000円
（１より大きい数字を入れても、300,000円と表示されます）</t>
        </r>
      </text>
    </comment>
    <comment ref="E18" authorId="0" shapeId="0">
      <text>
        <r>
          <rPr>
            <b/>
            <sz val="9"/>
            <color indexed="81"/>
            <rFont val="ＭＳ Ｐゴシック"/>
            <family val="3"/>
            <charset val="128"/>
          </rPr>
          <t>user:</t>
        </r>
        <r>
          <rPr>
            <sz val="9"/>
            <color indexed="81"/>
            <rFont val="ＭＳ Ｐゴシック"/>
            <family val="3"/>
            <charset val="128"/>
          </rPr>
          <t xml:space="preserve">
新型コロナウイルス感染症を疑う患者の診療に要する備品をそれぞれ記入。必要に応じて行を追加してください。</t>
        </r>
      </text>
    </comment>
    <comment ref="D27" authorId="0" shapeId="0">
      <text>
        <r>
          <rPr>
            <b/>
            <sz val="9"/>
            <color indexed="81"/>
            <rFont val="ＭＳ Ｐゴシック"/>
            <family val="3"/>
            <charset val="128"/>
          </rPr>
          <t>user:</t>
        </r>
        <r>
          <rPr>
            <sz val="9"/>
            <color indexed="81"/>
            <rFont val="ＭＳ Ｐゴシック"/>
            <family val="3"/>
            <charset val="128"/>
          </rPr>
          <t xml:space="preserve">
許可病床数を入力してください。</t>
        </r>
      </text>
    </comment>
    <comment ref="D30" authorId="0" shapeId="0">
      <text>
        <r>
          <rPr>
            <b/>
            <sz val="9"/>
            <color indexed="81"/>
            <rFont val="ＭＳ Ｐゴシック"/>
            <family val="3"/>
            <charset val="128"/>
          </rPr>
          <t>user:</t>
        </r>
        <r>
          <rPr>
            <sz val="9"/>
            <color indexed="81"/>
            <rFont val="ＭＳ Ｐゴシック"/>
            <family val="3"/>
            <charset val="128"/>
          </rPr>
          <t xml:space="preserve">
「有」もしくは「無」を選択してください・</t>
        </r>
      </text>
    </comment>
    <comment ref="E53"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12.xml><?xml version="1.0" encoding="utf-8"?>
<comments xmlns="http://schemas.openxmlformats.org/spreadsheetml/2006/main">
  <authors>
    <author>user</author>
  </authors>
  <commentList>
    <comment ref="F20" authorId="0" shapeId="0">
      <text>
        <r>
          <rPr>
            <b/>
            <sz val="9"/>
            <color indexed="81"/>
            <rFont val="ＭＳ Ｐゴシック"/>
            <family val="3"/>
            <charset val="128"/>
          </rPr>
          <t>user:</t>
        </r>
        <r>
          <rPr>
            <sz val="9"/>
            <color indexed="81"/>
            <rFont val="ＭＳ Ｐゴシック"/>
            <family val="3"/>
            <charset val="128"/>
          </rPr>
          <t xml:space="preserve">
支出予定額の内訳を記入してください。</t>
        </r>
      </text>
    </comment>
    <comment ref="C37"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13.xml><?xml version="1.0" encoding="utf-8"?>
<comments xmlns="http://schemas.openxmlformats.org/spreadsheetml/2006/main">
  <authors>
    <author>user</author>
  </authors>
  <commentList>
    <comment ref="G17"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14.xml><?xml version="1.0" encoding="utf-8"?>
<comments xmlns="http://schemas.openxmlformats.org/spreadsheetml/2006/main">
  <authors>
    <author>user</author>
  </authors>
  <commentList>
    <comment ref="B7" authorId="0" shapeId="0">
      <text>
        <r>
          <rPr>
            <b/>
            <sz val="9"/>
            <color indexed="81"/>
            <rFont val="ＭＳ Ｐゴシック"/>
            <family val="3"/>
            <charset val="128"/>
          </rPr>
          <t>user:</t>
        </r>
        <r>
          <rPr>
            <sz val="9"/>
            <color indexed="81"/>
            <rFont val="ＭＳ Ｐゴシック"/>
            <family val="3"/>
            <charset val="128"/>
          </rPr>
          <t xml:space="preserve">
1施設当たりの上限は２台
（但し薬局については１台）</t>
        </r>
      </text>
    </comment>
    <comment ref="D7" authorId="0" shapeId="0">
      <text>
        <r>
          <rPr>
            <b/>
            <sz val="9"/>
            <color indexed="81"/>
            <rFont val="ＭＳ Ｐゴシック"/>
            <family val="3"/>
            <charset val="128"/>
          </rPr>
          <t>user:</t>
        </r>
        <r>
          <rPr>
            <sz val="9"/>
            <color indexed="81"/>
            <rFont val="ＭＳ Ｐゴシック"/>
            <family val="3"/>
            <charset val="128"/>
          </rPr>
          <t xml:space="preserve">
1施設あたり905,000円
（１より大きい数字を入れても、
905,000円と表示されます）</t>
        </r>
      </text>
    </comment>
    <comment ref="G7" authorId="0" shapeId="0">
      <text>
        <r>
          <rPr>
            <b/>
            <sz val="9"/>
            <color indexed="81"/>
            <rFont val="ＭＳ Ｐゴシック"/>
            <family val="3"/>
            <charset val="128"/>
          </rPr>
          <t>user:</t>
        </r>
        <r>
          <rPr>
            <sz val="9"/>
            <color indexed="81"/>
            <rFont val="ＭＳ Ｐゴシック"/>
            <family val="3"/>
            <charset val="128"/>
          </rPr>
          <t xml:space="preserve">
購入額の1/2の金額</t>
        </r>
      </text>
    </comment>
    <comment ref="D8" authorId="0" shapeId="0">
      <text>
        <r>
          <rPr>
            <b/>
            <sz val="9"/>
            <color indexed="81"/>
            <rFont val="ＭＳ Ｐゴシック"/>
            <family val="3"/>
            <charset val="128"/>
          </rPr>
          <t>user:</t>
        </r>
        <r>
          <rPr>
            <sz val="9"/>
            <color indexed="81"/>
            <rFont val="ＭＳ Ｐゴシック"/>
            <family val="3"/>
            <charset val="128"/>
          </rPr>
          <t xml:space="preserve">
1施設あたり600,000円</t>
        </r>
      </text>
    </comment>
  </commentList>
</comments>
</file>

<file path=xl/comments15.xml><?xml version="1.0" encoding="utf-8"?>
<comments xmlns="http://schemas.openxmlformats.org/spreadsheetml/2006/main">
  <authors>
    <author>user</author>
  </authors>
  <commentList>
    <comment ref="I14"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2.xml><?xml version="1.0" encoding="utf-8"?>
<comments xmlns="http://schemas.openxmlformats.org/spreadsheetml/2006/main">
  <authors>
    <author>user</author>
  </authors>
  <commentList>
    <comment ref="C6" authorId="0" shapeId="0">
      <text>
        <r>
          <rPr>
            <b/>
            <sz val="9"/>
            <color rgb="FF000000"/>
            <rFont val="ＭＳ Ｐゴシック"/>
            <family val="3"/>
            <charset val="128"/>
          </rPr>
          <t>user:</t>
        </r>
        <r>
          <rPr>
            <sz val="9"/>
            <color rgb="FF000000"/>
            <rFont val="ＭＳ Ｐゴシック"/>
            <family val="3"/>
            <charset val="128"/>
          </rPr>
          <t xml:space="preserve">
略称等を使わず法人名から正式名称で記入して下さい
（以下同様）</t>
        </r>
      </text>
    </comment>
    <comment ref="C8" authorId="0" shapeId="0">
      <text>
        <r>
          <rPr>
            <b/>
            <sz val="9"/>
            <color indexed="81"/>
            <rFont val="ＭＳ Ｐゴシック"/>
            <family val="3"/>
            <charset val="128"/>
          </rPr>
          <t>user:</t>
        </r>
        <r>
          <rPr>
            <sz val="9"/>
            <color indexed="81"/>
            <rFont val="ＭＳ Ｐゴシック"/>
            <family val="3"/>
            <charset val="128"/>
          </rPr>
          <t xml:space="preserve">
プルダウンから事業区分を選択してください。事業区分ごとに作成してください。</t>
        </r>
      </text>
    </comment>
    <comment ref="B14" authorId="0" shapeId="0">
      <text>
        <r>
          <rPr>
            <b/>
            <sz val="9"/>
            <color rgb="FF000000"/>
            <rFont val="ＭＳ Ｐゴシック"/>
            <family val="3"/>
            <charset val="128"/>
          </rPr>
          <t>user:</t>
        </r>
        <r>
          <rPr>
            <sz val="9"/>
            <color rgb="FF000000"/>
            <rFont val="ＭＳ Ｐゴシック"/>
            <family val="3"/>
            <charset val="128"/>
          </rPr>
          <t xml:space="preserve">
個人防護具については、積算根拠（概算で可）も付記してください
（例）○人分/日×○日　等</t>
        </r>
      </text>
    </comment>
    <comment ref="B24" authorId="0" shapeId="0">
      <text>
        <r>
          <rPr>
            <b/>
            <sz val="9"/>
            <color rgb="FF000000"/>
            <rFont val="ＭＳ Ｐゴシック"/>
            <family val="3"/>
            <charset val="128"/>
          </rPr>
          <t>user:</t>
        </r>
        <r>
          <rPr>
            <sz val="9"/>
            <color rgb="FF000000"/>
            <rFont val="ＭＳ Ｐゴシック"/>
            <family val="3"/>
            <charset val="128"/>
          </rPr>
          <t xml:space="preserve">
必要に応じて行を追加してください</t>
        </r>
      </text>
    </comment>
    <comment ref="C34" authorId="0" shapeId="0">
      <text>
        <r>
          <rPr>
            <b/>
            <sz val="9"/>
            <color indexed="81"/>
            <rFont val="ＭＳ Ｐゴシック"/>
            <family val="3"/>
            <charset val="128"/>
          </rPr>
          <t>user:</t>
        </r>
        <r>
          <rPr>
            <sz val="9"/>
            <color indexed="81"/>
            <rFont val="ＭＳ Ｐゴシック"/>
            <family val="3"/>
            <charset val="128"/>
          </rPr>
          <t xml:space="preserve">
該当事業メニューの補助申請額を入力</t>
        </r>
      </text>
    </comment>
    <comment ref="F34" authorId="0" shapeId="0">
      <text>
        <r>
          <rPr>
            <b/>
            <sz val="9"/>
            <color rgb="FF000000"/>
            <rFont val="ＭＳ Ｐゴシック"/>
            <family val="3"/>
            <charset val="128"/>
          </rPr>
          <t>user:</t>
        </r>
        <r>
          <rPr>
            <sz val="9"/>
            <color rgb="FF000000"/>
            <rFont val="ＭＳ Ｐゴシック"/>
            <family val="3"/>
            <charset val="128"/>
          </rPr>
          <t xml:space="preserve">
</t>
        </r>
        <r>
          <rPr>
            <b/>
            <sz val="9"/>
            <color rgb="FF000000"/>
            <rFont val="ＭＳ Ｐゴシック"/>
            <family val="3"/>
            <charset val="128"/>
          </rPr>
          <t>【事業費の中で初めにここを入力】</t>
        </r>
        <r>
          <rPr>
            <sz val="9"/>
            <color rgb="FF000000"/>
            <rFont val="ＭＳ Ｐゴシック"/>
            <family val="3"/>
            <charset val="128"/>
          </rPr>
          <t xml:space="preserve">
本件補助金にかかる実際の支出総額（税込み額）＝千円未満</t>
        </r>
        <r>
          <rPr>
            <b/>
            <sz val="9"/>
            <color rgb="FF000000"/>
            <rFont val="ＭＳ Ｐゴシック"/>
            <family val="3"/>
            <charset val="128"/>
          </rPr>
          <t>切り上げ</t>
        </r>
      </text>
    </comment>
    <comment ref="C36" authorId="0" shapeId="0">
      <text>
        <r>
          <rPr>
            <b/>
            <sz val="9"/>
            <color rgb="FF000000"/>
            <rFont val="ＭＳ Ｐゴシック"/>
            <family val="3"/>
            <charset val="128"/>
          </rPr>
          <t>user:</t>
        </r>
        <r>
          <rPr>
            <sz val="9"/>
            <color rgb="FF000000"/>
            <rFont val="ＭＳ Ｐゴシック"/>
            <family val="3"/>
            <charset val="128"/>
          </rPr>
          <t xml:space="preserve">
他の項目を入力後、歳入と歳出が同額となるよう金額を入力（自動入力されます）</t>
        </r>
      </text>
    </comment>
    <comment ref="C37" authorId="0" shapeId="0">
      <text>
        <r>
          <rPr>
            <b/>
            <sz val="9"/>
            <color rgb="FF000000"/>
            <rFont val="ＭＳ Ｐゴシック"/>
            <family val="3"/>
            <charset val="128"/>
          </rPr>
          <t>user:</t>
        </r>
        <r>
          <rPr>
            <sz val="9"/>
            <color rgb="FF000000"/>
            <rFont val="ＭＳ Ｐゴシック"/>
            <family val="3"/>
            <charset val="128"/>
          </rPr>
          <t xml:space="preserve">
本件補助金に係る設備整備に際しての新たな借り入れがなければ”0”を入力</t>
        </r>
      </text>
    </comment>
    <comment ref="C38" authorId="0" shapeId="0">
      <text>
        <r>
          <rPr>
            <b/>
            <sz val="9"/>
            <color rgb="FF000000"/>
            <rFont val="ＭＳ Ｐゴシック"/>
            <family val="3"/>
            <charset val="128"/>
          </rPr>
          <t>user:</t>
        </r>
        <r>
          <rPr>
            <sz val="9"/>
            <color rgb="FF000000"/>
            <rFont val="ＭＳ Ｐゴシック"/>
            <family val="3"/>
            <charset val="128"/>
          </rPr>
          <t xml:space="preserve">
本件補助金に係る設備整備に際しての寄付その他収入がなければ”0”を入力</t>
        </r>
      </text>
    </comment>
  </commentList>
</comments>
</file>

<file path=xl/comments3.xml><?xml version="1.0" encoding="utf-8"?>
<comments xmlns="http://schemas.openxmlformats.org/spreadsheetml/2006/main">
  <authors>
    <author>user</author>
  </authors>
  <commentList>
    <comment ref="D5" authorId="0" shapeId="0">
      <text>
        <r>
          <rPr>
            <b/>
            <sz val="9"/>
            <color indexed="81"/>
            <rFont val="ＭＳ Ｐゴシック"/>
            <family val="3"/>
            <charset val="128"/>
          </rPr>
          <t>user:</t>
        </r>
        <r>
          <rPr>
            <sz val="9"/>
            <color indexed="81"/>
            <rFont val="ＭＳ Ｐゴシック"/>
            <family val="3"/>
            <charset val="128"/>
          </rPr>
          <t xml:space="preserve">
支出予定額の内訳を記入してください。</t>
        </r>
      </text>
    </comment>
    <comment ref="C24"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4.xml><?xml version="1.0" encoding="utf-8"?>
<comments xmlns="http://schemas.openxmlformats.org/spreadsheetml/2006/main">
  <authors>
    <author>user</author>
  </authors>
  <commentList>
    <comment ref="E87"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5.xml><?xml version="1.0" encoding="utf-8"?>
<comments xmlns="http://schemas.openxmlformats.org/spreadsheetml/2006/main">
  <authors>
    <author>user</author>
  </authors>
  <commentList>
    <comment ref="E12" authorId="0" shapeId="0">
      <text>
        <r>
          <rPr>
            <b/>
            <sz val="9"/>
            <color indexed="81"/>
            <rFont val="ＭＳ Ｐゴシック"/>
            <family val="3"/>
            <charset val="128"/>
          </rPr>
          <t>user:</t>
        </r>
        <r>
          <rPr>
            <sz val="9"/>
            <color indexed="81"/>
            <rFont val="ＭＳ Ｐゴシック"/>
            <family val="3"/>
            <charset val="128"/>
          </rPr>
          <t xml:space="preserve">
人工呼吸器及び付帯する備品をそれぞれ記入。必要に応じて行を追加してください。</t>
        </r>
      </text>
    </comment>
    <comment ref="I12" authorId="0" shapeId="0">
      <text>
        <r>
          <rPr>
            <b/>
            <sz val="9"/>
            <color indexed="81"/>
            <rFont val="ＭＳ Ｐゴシック"/>
            <family val="3"/>
            <charset val="128"/>
          </rPr>
          <t>user:</t>
        </r>
        <r>
          <rPr>
            <sz val="9"/>
            <color indexed="81"/>
            <rFont val="ＭＳ Ｐゴシック"/>
            <family val="3"/>
            <charset val="128"/>
          </rPr>
          <t xml:space="preserve">
基準額（A)と、H12～14の合計額との低い方を自動選択</t>
        </r>
      </text>
    </comment>
    <comment ref="E15" authorId="0" shapeId="0">
      <text>
        <r>
          <rPr>
            <b/>
            <sz val="9"/>
            <color indexed="81"/>
            <rFont val="ＭＳ Ｐゴシック"/>
            <family val="3"/>
            <charset val="128"/>
          </rPr>
          <t>user:</t>
        </r>
        <r>
          <rPr>
            <sz val="9"/>
            <color indexed="81"/>
            <rFont val="ＭＳ Ｐゴシック"/>
            <family val="3"/>
            <charset val="128"/>
          </rPr>
          <t xml:space="preserve">
簡易病室及び付帯する備品をそれぞれ品目ごとに記入。必要に応じて行を追加してください。</t>
        </r>
      </text>
    </comment>
    <comment ref="I15" authorId="0" shapeId="0">
      <text>
        <r>
          <rPr>
            <b/>
            <sz val="9"/>
            <color indexed="81"/>
            <rFont val="ＭＳ Ｐゴシック"/>
            <family val="3"/>
            <charset val="128"/>
          </rPr>
          <t>user:</t>
        </r>
        <r>
          <rPr>
            <sz val="9"/>
            <color indexed="81"/>
            <rFont val="ＭＳ Ｐゴシック"/>
            <family val="3"/>
            <charset val="128"/>
          </rPr>
          <t xml:space="preserve">
H15～17（支出予定額）合計額</t>
        </r>
      </text>
    </comment>
    <comment ref="I20"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6.xml><?xml version="1.0" encoding="utf-8"?>
<comments xmlns="http://schemas.openxmlformats.org/spreadsheetml/2006/main">
  <authors>
    <author>user</author>
  </authors>
  <commentList>
    <comment ref="D7" authorId="0" shapeId="0">
      <text>
        <r>
          <rPr>
            <b/>
            <sz val="9"/>
            <color indexed="81"/>
            <rFont val="ＭＳ Ｐゴシック"/>
            <family val="3"/>
            <charset val="128"/>
          </rPr>
          <t>１施設当たり905,000円
（１より大きい数字を入れても、
905,000円と表示されます）</t>
        </r>
      </text>
    </comment>
    <comment ref="E11" authorId="0" shapeId="0">
      <text>
        <r>
          <rPr>
            <b/>
            <sz val="9"/>
            <color indexed="81"/>
            <rFont val="ＭＳ Ｐゴシック"/>
            <family val="3"/>
            <charset val="128"/>
          </rPr>
          <t>user:</t>
        </r>
        <r>
          <rPr>
            <sz val="9"/>
            <color indexed="81"/>
            <rFont val="ＭＳ Ｐゴシック"/>
            <family val="3"/>
            <charset val="128"/>
          </rPr>
          <t xml:space="preserve">
簡易診療室及び付帯する備品をそれぞれ入力してください。必要に応じて行を追加してください。</t>
        </r>
      </text>
    </comment>
    <comment ref="I11" authorId="0" shapeId="0">
      <text>
        <r>
          <rPr>
            <b/>
            <sz val="9"/>
            <color indexed="81"/>
            <rFont val="ＭＳ Ｐゴシック"/>
            <family val="3"/>
            <charset val="128"/>
          </rPr>
          <t>user:</t>
        </r>
        <r>
          <rPr>
            <sz val="9"/>
            <color indexed="81"/>
            <rFont val="ＭＳ Ｐゴシック"/>
            <family val="3"/>
            <charset val="128"/>
          </rPr>
          <t xml:space="preserve">
H11～15の合計額</t>
        </r>
      </text>
    </comment>
    <comment ref="I16"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7.xml><?xml version="1.0" encoding="utf-8"?>
<comments xmlns="http://schemas.openxmlformats.org/spreadsheetml/2006/main">
  <authors>
    <author>user</author>
  </authors>
  <commentList>
    <comment ref="E16"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8.xml><?xml version="1.0" encoding="utf-8"?>
<comments xmlns="http://schemas.openxmlformats.org/spreadsheetml/2006/main">
  <authors>
    <author>user</author>
  </authors>
  <commentList>
    <comment ref="D5" authorId="0" shapeId="0">
      <text>
        <r>
          <rPr>
            <b/>
            <sz val="9"/>
            <color indexed="81"/>
            <rFont val="ＭＳ Ｐゴシック"/>
            <family val="3"/>
            <charset val="128"/>
          </rPr>
          <t>user:</t>
        </r>
        <r>
          <rPr>
            <sz val="9"/>
            <color indexed="81"/>
            <rFont val="ＭＳ Ｐゴシック"/>
            <family val="3"/>
            <charset val="128"/>
          </rPr>
          <t xml:space="preserve">
支出予定額の内訳を記載してください。</t>
        </r>
      </text>
    </comment>
    <comment ref="C26"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comments9.xml><?xml version="1.0" encoding="utf-8"?>
<comments xmlns="http://schemas.openxmlformats.org/spreadsheetml/2006/main">
  <authors>
    <author>user</author>
  </authors>
  <commentList>
    <comment ref="G17" authorId="0" shapeId="0">
      <text>
        <r>
          <rPr>
            <b/>
            <sz val="9"/>
            <color indexed="81"/>
            <rFont val="ＭＳ Ｐゴシック"/>
            <family val="3"/>
            <charset val="128"/>
          </rPr>
          <t>user:</t>
        </r>
        <r>
          <rPr>
            <sz val="9"/>
            <color indexed="81"/>
            <rFont val="ＭＳ Ｐゴシック"/>
            <family val="3"/>
            <charset val="128"/>
          </rPr>
          <t xml:space="preserve">
別紙２「選定額（C)」欄に自動入力されます。</t>
        </r>
      </text>
    </comment>
  </commentList>
</comments>
</file>

<file path=xl/sharedStrings.xml><?xml version="1.0" encoding="utf-8"?>
<sst xmlns="http://schemas.openxmlformats.org/spreadsheetml/2006/main" count="609" uniqueCount="268">
  <si>
    <t>数量</t>
    <rPh sb="0" eb="2">
      <t>スウリョウ</t>
    </rPh>
    <phoneticPr fontId="2"/>
  </si>
  <si>
    <t>品目</t>
    <rPh sb="0" eb="2">
      <t>ヒンモク</t>
    </rPh>
    <phoneticPr fontId="2"/>
  </si>
  <si>
    <t>基準額</t>
    <rPh sb="0" eb="2">
      <t>キジュン</t>
    </rPh>
    <rPh sb="2" eb="3">
      <t>ガク</t>
    </rPh>
    <phoneticPr fontId="2"/>
  </si>
  <si>
    <t>員数</t>
    <rPh sb="0" eb="2">
      <t>インスウ</t>
    </rPh>
    <phoneticPr fontId="2"/>
  </si>
  <si>
    <t>単価</t>
    <rPh sb="0" eb="2">
      <t>タンカ</t>
    </rPh>
    <phoneticPr fontId="2"/>
  </si>
  <si>
    <t>規格</t>
    <rPh sb="0" eb="2">
      <t>キカク</t>
    </rPh>
    <phoneticPr fontId="2"/>
  </si>
  <si>
    <t>対象経費支出予定額</t>
    <rPh sb="0" eb="4">
      <t>タイショウケイヒ</t>
    </rPh>
    <rPh sb="4" eb="6">
      <t>シシュツ</t>
    </rPh>
    <rPh sb="6" eb="8">
      <t>ヨテイ</t>
    </rPh>
    <rPh sb="8" eb="9">
      <t>ガク</t>
    </rPh>
    <phoneticPr fontId="2"/>
  </si>
  <si>
    <t>新設・増設に伴う初度設備</t>
    <rPh sb="0" eb="2">
      <t>シンセツ</t>
    </rPh>
    <rPh sb="3" eb="5">
      <t>ゾウセツ</t>
    </rPh>
    <rPh sb="6" eb="7">
      <t>トモナ</t>
    </rPh>
    <rPh sb="8" eb="10">
      <t>ショド</t>
    </rPh>
    <rPh sb="10" eb="12">
      <t>セツビ</t>
    </rPh>
    <phoneticPr fontId="2"/>
  </si>
  <si>
    <t>人工呼吸器及び付帯する備品</t>
    <rPh sb="0" eb="5">
      <t>ジンコウコキュウキ</t>
    </rPh>
    <rPh sb="5" eb="6">
      <t>オヨ</t>
    </rPh>
    <rPh sb="7" eb="9">
      <t>フタイ</t>
    </rPh>
    <rPh sb="11" eb="13">
      <t>ビヒン</t>
    </rPh>
    <phoneticPr fontId="2"/>
  </si>
  <si>
    <t>個人防護具</t>
    <rPh sb="0" eb="2">
      <t>コジン</t>
    </rPh>
    <rPh sb="2" eb="4">
      <t>ボウゴ</t>
    </rPh>
    <rPh sb="4" eb="5">
      <t>グ</t>
    </rPh>
    <phoneticPr fontId="2"/>
  </si>
  <si>
    <t>簡易陰圧装置</t>
    <rPh sb="0" eb="2">
      <t>カンイ</t>
    </rPh>
    <rPh sb="2" eb="4">
      <t>インアツ</t>
    </rPh>
    <rPh sb="4" eb="6">
      <t>ソウチ</t>
    </rPh>
    <phoneticPr fontId="2"/>
  </si>
  <si>
    <t>簡易ベッド</t>
    <rPh sb="0" eb="2">
      <t>カンイ</t>
    </rPh>
    <phoneticPr fontId="2"/>
  </si>
  <si>
    <t>体外式膜型人工肺及び付帯する備品</t>
    <rPh sb="0" eb="4">
      <t>タイガイシキマク</t>
    </rPh>
    <rPh sb="4" eb="5">
      <t>ガタ</t>
    </rPh>
    <rPh sb="5" eb="7">
      <t>ジンコウ</t>
    </rPh>
    <rPh sb="7" eb="8">
      <t>ハイ</t>
    </rPh>
    <rPh sb="8" eb="9">
      <t>オヨ</t>
    </rPh>
    <rPh sb="10" eb="12">
      <t>フタイ</t>
    </rPh>
    <rPh sb="14" eb="16">
      <t>ビヒン</t>
    </rPh>
    <phoneticPr fontId="2"/>
  </si>
  <si>
    <t>簡易病室及び付帯する備品</t>
    <rPh sb="0" eb="2">
      <t>カンイ</t>
    </rPh>
    <rPh sb="2" eb="4">
      <t>ビョウシツ</t>
    </rPh>
    <rPh sb="4" eb="5">
      <t>オヨ</t>
    </rPh>
    <rPh sb="6" eb="8">
      <t>フタイ</t>
    </rPh>
    <rPh sb="10" eb="12">
      <t>ビヒン</t>
    </rPh>
    <phoneticPr fontId="2"/>
  </si>
  <si>
    <t>合計</t>
    <rPh sb="0" eb="2">
      <t>ゴウケイ</t>
    </rPh>
    <phoneticPr fontId="2"/>
  </si>
  <si>
    <t>備考</t>
    <rPh sb="0" eb="2">
      <t>ビコウ</t>
    </rPh>
    <phoneticPr fontId="2"/>
  </si>
  <si>
    <t>金額（A)</t>
    <rPh sb="0" eb="2">
      <t>キンガク</t>
    </rPh>
    <phoneticPr fontId="2"/>
  </si>
  <si>
    <t>金額（B)</t>
    <rPh sb="0" eb="2">
      <t>キンガク</t>
    </rPh>
    <phoneticPr fontId="2"/>
  </si>
  <si>
    <t>選定額
（AorB)</t>
    <rPh sb="0" eb="2">
      <t>センテイ</t>
    </rPh>
    <rPh sb="2" eb="3">
      <t>ガク</t>
    </rPh>
    <phoneticPr fontId="2"/>
  </si>
  <si>
    <t>個人防護具</t>
    <rPh sb="0" eb="5">
      <t>コジンボウゴグ</t>
    </rPh>
    <phoneticPr fontId="2"/>
  </si>
  <si>
    <t>簡易診療室及び付帯する備品</t>
    <rPh sb="0" eb="2">
      <t>カンイ</t>
    </rPh>
    <rPh sb="2" eb="4">
      <t>シンリョウ</t>
    </rPh>
    <rPh sb="4" eb="5">
      <t>シツ</t>
    </rPh>
    <rPh sb="5" eb="6">
      <t>オヨ</t>
    </rPh>
    <rPh sb="7" eb="9">
      <t>フタイ</t>
    </rPh>
    <rPh sb="11" eb="13">
      <t>ビヒン</t>
    </rPh>
    <phoneticPr fontId="2"/>
  </si>
  <si>
    <t>次世代シークエンサー</t>
    <rPh sb="0" eb="3">
      <t>ジセダイ</t>
    </rPh>
    <phoneticPr fontId="2"/>
  </si>
  <si>
    <t>等温遺伝子増幅装置</t>
    <rPh sb="0" eb="5">
      <t>トウオンイデンシ</t>
    </rPh>
    <rPh sb="5" eb="9">
      <t>ゾウフクソウチ</t>
    </rPh>
    <phoneticPr fontId="2"/>
  </si>
  <si>
    <t>対象経費</t>
    <rPh sb="0" eb="4">
      <t>タイショウケイヒ</t>
    </rPh>
    <phoneticPr fontId="2"/>
  </si>
  <si>
    <t>上記以外</t>
    <rPh sb="0" eb="2">
      <t>ジョウキ</t>
    </rPh>
    <rPh sb="2" eb="4">
      <t>イガイ</t>
    </rPh>
    <phoneticPr fontId="2"/>
  </si>
  <si>
    <t>１食</t>
    <rPh sb="1" eb="2">
      <t>ショク</t>
    </rPh>
    <phoneticPr fontId="2"/>
  </si>
  <si>
    <t>１日</t>
    <rPh sb="1" eb="2">
      <t>ニチ</t>
    </rPh>
    <phoneticPr fontId="2"/>
  </si>
  <si>
    <t>日数</t>
    <rPh sb="0" eb="2">
      <t>ニッスウ</t>
    </rPh>
    <phoneticPr fontId="2"/>
  </si>
  <si>
    <t xml:space="preserve">                                        </t>
  </si>
  <si>
    <t xml:space="preserve">代表者名 </t>
    <phoneticPr fontId="8"/>
  </si>
  <si>
    <t xml:space="preserve">      </t>
  </si>
  <si>
    <t>（円）</t>
    <rPh sb="1" eb="2">
      <t>エン</t>
    </rPh>
    <phoneticPr fontId="8"/>
  </si>
  <si>
    <t>名称</t>
    <rPh sb="0" eb="2">
      <t>メイショウ</t>
    </rPh>
    <phoneticPr fontId="8"/>
  </si>
  <si>
    <t>計</t>
    <rPh sb="0" eb="1">
      <t>ケイ</t>
    </rPh>
    <phoneticPr fontId="8"/>
  </si>
  <si>
    <t>（千円）</t>
    <rPh sb="1" eb="3">
      <t>センエン</t>
    </rPh>
    <phoneticPr fontId="8"/>
  </si>
  <si>
    <t>（歳入）</t>
    <rPh sb="1" eb="3">
      <t>サイニュウ</t>
    </rPh>
    <phoneticPr fontId="8"/>
  </si>
  <si>
    <t>（歳出）</t>
    <rPh sb="1" eb="3">
      <t>サイシュツ</t>
    </rPh>
    <phoneticPr fontId="8"/>
  </si>
  <si>
    <t>国庫補助</t>
    <rPh sb="0" eb="2">
      <t>コッコ</t>
    </rPh>
    <rPh sb="2" eb="4">
      <t>ホジョ</t>
    </rPh>
    <phoneticPr fontId="8"/>
  </si>
  <si>
    <t>県等費補助</t>
    <rPh sb="0" eb="1">
      <t>ケン</t>
    </rPh>
    <rPh sb="1" eb="2">
      <t>トウ</t>
    </rPh>
    <rPh sb="2" eb="3">
      <t>ヒ</t>
    </rPh>
    <rPh sb="3" eb="5">
      <t>ホジョ</t>
    </rPh>
    <phoneticPr fontId="8"/>
  </si>
  <si>
    <t>一般財源</t>
    <rPh sb="0" eb="2">
      <t>イッパン</t>
    </rPh>
    <rPh sb="2" eb="4">
      <t>ザイゲン</t>
    </rPh>
    <phoneticPr fontId="8"/>
  </si>
  <si>
    <t>起債</t>
    <rPh sb="0" eb="2">
      <t>キサイ</t>
    </rPh>
    <phoneticPr fontId="8"/>
  </si>
  <si>
    <t>寄付金その他</t>
    <rPh sb="0" eb="3">
      <t>キフキン</t>
    </rPh>
    <rPh sb="5" eb="6">
      <t>ホカ</t>
    </rPh>
    <phoneticPr fontId="8"/>
  </si>
  <si>
    <t>Ⅱ　添付書類</t>
  </si>
  <si>
    <t>　１　予算書（又は見込書）抄本</t>
  </si>
  <si>
    <t>　２　カタログ及び見積書</t>
  </si>
  <si>
    <r>
      <t>　３　その他参考となる書類</t>
    </r>
    <r>
      <rPr>
        <sz val="11"/>
        <color rgb="FF000000"/>
        <rFont val="ＭＳ 明朝"/>
        <family val="1"/>
        <charset val="128"/>
      </rPr>
      <t>（パーティション及び空気清浄機の場合は設置場所の図面）</t>
    </r>
    <rPh sb="21" eb="22">
      <t>オヨ</t>
    </rPh>
    <rPh sb="23" eb="25">
      <t>クウキ</t>
    </rPh>
    <rPh sb="25" eb="28">
      <t>セイジョウキ</t>
    </rPh>
    <rPh sb="29" eb="31">
      <t>バアイ</t>
    </rPh>
    <rPh sb="32" eb="34">
      <t>セッチ</t>
    </rPh>
    <rPh sb="34" eb="36">
      <t>バショ</t>
    </rPh>
    <rPh sb="37" eb="39">
      <t>ズメン</t>
    </rPh>
    <phoneticPr fontId="8"/>
  </si>
  <si>
    <t>事業者名</t>
    <rPh sb="0" eb="2">
      <t>ジギョウ</t>
    </rPh>
    <rPh sb="2" eb="3">
      <t>シャ</t>
    </rPh>
    <rPh sb="3" eb="4">
      <t>メイ</t>
    </rPh>
    <phoneticPr fontId="2"/>
  </si>
  <si>
    <t>内訳</t>
    <rPh sb="0" eb="2">
      <t>ウチワケ</t>
    </rPh>
    <phoneticPr fontId="8"/>
  </si>
  <si>
    <t>事業費（総額）</t>
    <rPh sb="0" eb="3">
      <t>ジギョウヒ</t>
    </rPh>
    <rPh sb="4" eb="6">
      <t>ソウガク</t>
    </rPh>
    <phoneticPr fontId="8"/>
  </si>
  <si>
    <t>Ⅰ　事業計画</t>
    <rPh sb="2" eb="4">
      <t>ジギョウ</t>
    </rPh>
    <phoneticPr fontId="2"/>
  </si>
  <si>
    <t>　２　事業の内容</t>
    <rPh sb="3" eb="5">
      <t>ジギョウ</t>
    </rPh>
    <phoneticPr fontId="8"/>
  </si>
  <si>
    <t>　１　必要理由（経緯、問題点等についても整理し、記載すること。）</t>
    <phoneticPr fontId="8"/>
  </si>
  <si>
    <t>〇〇費</t>
    <rPh sb="2" eb="3">
      <t>ヒ</t>
    </rPh>
    <phoneticPr fontId="8"/>
  </si>
  <si>
    <t>別紙２</t>
    <rPh sb="0" eb="2">
      <t>ベッシ</t>
    </rPh>
    <phoneticPr fontId="6"/>
  </si>
  <si>
    <t>事業区分</t>
    <rPh sb="0" eb="2">
      <t>ジギョウ</t>
    </rPh>
    <rPh sb="2" eb="4">
      <t>クブン</t>
    </rPh>
    <phoneticPr fontId="6"/>
  </si>
  <si>
    <t>総事業費　</t>
    <phoneticPr fontId="6"/>
  </si>
  <si>
    <t>事業における寄付金その他収入額</t>
    <rPh sb="0" eb="2">
      <t>ジギョウ</t>
    </rPh>
    <phoneticPr fontId="6"/>
  </si>
  <si>
    <t xml:space="preserve">総事業費から寄付金その他収入額を控除した額 </t>
    <phoneticPr fontId="6"/>
  </si>
  <si>
    <t>公費補助額</t>
    <rPh sb="0" eb="2">
      <t>コウヒ</t>
    </rPh>
    <phoneticPr fontId="6"/>
  </si>
  <si>
    <t>備　考</t>
    <rPh sb="0" eb="1">
      <t>ソナエ</t>
    </rPh>
    <rPh sb="2" eb="3">
      <t>コウ</t>
    </rPh>
    <phoneticPr fontId="6"/>
  </si>
  <si>
    <t>（B)</t>
    <phoneticPr fontId="6"/>
  </si>
  <si>
    <t>円</t>
    <rPh sb="0" eb="1">
      <t>エン</t>
    </rPh>
    <phoneticPr fontId="6"/>
  </si>
  <si>
    <t>合　　計</t>
    <rPh sb="0" eb="1">
      <t>ゴウ</t>
    </rPh>
    <rPh sb="3" eb="4">
      <t>ケイ</t>
    </rPh>
    <phoneticPr fontId="6"/>
  </si>
  <si>
    <t>積算内訳</t>
    <rPh sb="0" eb="2">
      <t>セキサン</t>
    </rPh>
    <rPh sb="2" eb="4">
      <t>ウチワケ</t>
    </rPh>
    <phoneticPr fontId="2"/>
  </si>
  <si>
    <t>（1）新型コロナウイルス感染症に関する相談窓口設置事業</t>
    <rPh sb="3" eb="5">
      <t>シンガタ</t>
    </rPh>
    <rPh sb="12" eb="15">
      <t>カンセンショウ</t>
    </rPh>
    <rPh sb="16" eb="17">
      <t>カン</t>
    </rPh>
    <rPh sb="19" eb="27">
      <t>ソウダンマドグチセッチジギョウ</t>
    </rPh>
    <phoneticPr fontId="2"/>
  </si>
  <si>
    <t>（2）新型コロナウイルス感染症対策事業</t>
    <rPh sb="3" eb="5">
      <t>シンガタ</t>
    </rPh>
    <rPh sb="12" eb="15">
      <t>カンセンショウ</t>
    </rPh>
    <rPh sb="15" eb="19">
      <t>タイサクジギョウ</t>
    </rPh>
    <phoneticPr fontId="2"/>
  </si>
  <si>
    <t>（3）新型コロナウイルス感染症患者等入院医療機関設備整備事業</t>
    <rPh sb="3" eb="5">
      <t>シンガタ</t>
    </rPh>
    <rPh sb="12" eb="15">
      <t>カンセンショウ</t>
    </rPh>
    <rPh sb="15" eb="17">
      <t>カンジャ</t>
    </rPh>
    <rPh sb="17" eb="18">
      <t>トウ</t>
    </rPh>
    <rPh sb="18" eb="30">
      <t>ニュウインイリョウキカンセツビセイビジギョウ</t>
    </rPh>
    <phoneticPr fontId="2"/>
  </si>
  <si>
    <t>（4）帰国者・接触者外来等設備整備事業</t>
    <rPh sb="3" eb="6">
      <t>キコクシャ</t>
    </rPh>
    <rPh sb="7" eb="19">
      <t>セッショクシャガイライトウセツビセイビジギョウ</t>
    </rPh>
    <phoneticPr fontId="2"/>
  </si>
  <si>
    <t>（5）感染症検査機関等設備整備</t>
    <rPh sb="3" eb="6">
      <t>カンセンショウ</t>
    </rPh>
    <rPh sb="6" eb="15">
      <t>ケンサキカントウセツビセイビ</t>
    </rPh>
    <phoneticPr fontId="2"/>
  </si>
  <si>
    <t>（6）感染症対策専門家派遣等事業</t>
    <rPh sb="3" eb="6">
      <t>カンセンショウ</t>
    </rPh>
    <rPh sb="6" eb="8">
      <t>タイサク</t>
    </rPh>
    <rPh sb="8" eb="11">
      <t>センモンカ</t>
    </rPh>
    <rPh sb="11" eb="13">
      <t>ハケン</t>
    </rPh>
    <rPh sb="13" eb="14">
      <t>トウ</t>
    </rPh>
    <rPh sb="14" eb="16">
      <t>ジギョウ</t>
    </rPh>
    <phoneticPr fontId="2"/>
  </si>
  <si>
    <t>（7）新型コロナウイルス重症患者を診療する医療従事者派遣体制の確保事業</t>
    <rPh sb="3" eb="5">
      <t>シンガタ</t>
    </rPh>
    <rPh sb="12" eb="14">
      <t>ジュウショウ</t>
    </rPh>
    <rPh sb="14" eb="16">
      <t>カンジャ</t>
    </rPh>
    <rPh sb="17" eb="19">
      <t>シンリョウ</t>
    </rPh>
    <rPh sb="21" eb="30">
      <t>イリョウジュウジシャハケンタイセイ</t>
    </rPh>
    <rPh sb="31" eb="33">
      <t>カクホ</t>
    </rPh>
    <rPh sb="33" eb="35">
      <t>ジギョウ</t>
    </rPh>
    <phoneticPr fontId="2"/>
  </si>
  <si>
    <t xml:space="preserve">  ３　事　業　費</t>
    <phoneticPr fontId="8"/>
  </si>
  <si>
    <t>医師</t>
    <rPh sb="0" eb="2">
      <t>イシ</t>
    </rPh>
    <phoneticPr fontId="2"/>
  </si>
  <si>
    <t>（A)</t>
    <phoneticPr fontId="6"/>
  </si>
  <si>
    <t>（C)</t>
    <phoneticPr fontId="2"/>
  </si>
  <si>
    <t>（D)=（A)-(B)</t>
    <phoneticPr fontId="6"/>
  </si>
  <si>
    <t>(E)=（C)or(D)
千円未満切捨</t>
    <rPh sb="13" eb="15">
      <t>センエン</t>
    </rPh>
    <rPh sb="15" eb="17">
      <t>ミマン</t>
    </rPh>
    <rPh sb="17" eb="18">
      <t>キ</t>
    </rPh>
    <rPh sb="18" eb="19">
      <t>ス</t>
    </rPh>
    <phoneticPr fontId="6"/>
  </si>
  <si>
    <t>選定額</t>
    <rPh sb="0" eb="3">
      <t>センテイガク</t>
    </rPh>
    <phoneticPr fontId="6"/>
  </si>
  <si>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2"/>
  </si>
  <si>
    <t>新型コロナウイルス感染症対策事業</t>
    <phoneticPr fontId="2"/>
  </si>
  <si>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2"/>
  </si>
  <si>
    <t>感染症検査機関等設備整備事業</t>
    <rPh sb="0" eb="3">
      <t>カンセンショウ</t>
    </rPh>
    <rPh sb="3" eb="12">
      <t>ケンサキカントウセツビセイビ</t>
    </rPh>
    <rPh sb="12" eb="14">
      <t>ジギョウ</t>
    </rPh>
    <phoneticPr fontId="2"/>
  </si>
  <si>
    <t>事業者名：</t>
    <rPh sb="0" eb="3">
      <t>ジギョウシャ</t>
    </rPh>
    <rPh sb="3" eb="4">
      <t>メイ</t>
    </rPh>
    <phoneticPr fontId="2"/>
  </si>
  <si>
    <t>事業者名：</t>
    <rPh sb="0" eb="4">
      <t>ジギョウシャメイ</t>
    </rPh>
    <phoneticPr fontId="2"/>
  </si>
  <si>
    <t>（単位：円）</t>
    <rPh sb="1" eb="3">
      <t>タンイ</t>
    </rPh>
    <rPh sb="4" eb="5">
      <t>エン</t>
    </rPh>
    <phoneticPr fontId="2"/>
  </si>
  <si>
    <t>（1）新型コロナウイルス感染症に関する相談窓口設置事業</t>
    <phoneticPr fontId="2"/>
  </si>
  <si>
    <t>（2）新型コロナウイルス感染症対策事業</t>
    <phoneticPr fontId="2"/>
  </si>
  <si>
    <t>（3）新型コロナウイルス感染症患者等入院医療機関設備整備事業</t>
    <phoneticPr fontId="2"/>
  </si>
  <si>
    <t>（4）帰国者・接触者外来等設備整備事業</t>
    <phoneticPr fontId="2"/>
  </si>
  <si>
    <t>（6）感染症対策専門家派遣等事業</t>
    <phoneticPr fontId="2"/>
  </si>
  <si>
    <t>（7）新型コロナウイルス重症患者を診療する医療従事者派遣体制の確保事業</t>
    <phoneticPr fontId="2"/>
  </si>
  <si>
    <t>対象経費支出予定額</t>
    <phoneticPr fontId="2"/>
  </si>
  <si>
    <t>賃金</t>
    <rPh sb="0" eb="2">
      <t>チンギン</t>
    </rPh>
    <phoneticPr fontId="2"/>
  </si>
  <si>
    <t>報酬</t>
    <rPh sb="0" eb="2">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</si>
  <si>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</si>
  <si>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</si>
  <si>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</si>
  <si>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</si>
  <si>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消耗品費</t>
    <rPh sb="0" eb="3">
      <t>ショウモウヒン</t>
    </rPh>
    <rPh sb="3" eb="4">
      <t>ヒ</t>
    </rPh>
    <phoneticPr fontId="2"/>
  </si>
  <si>
    <t>印刷製本費</t>
    <rPh sb="0" eb="2">
      <t>インサツ</t>
    </rPh>
    <rPh sb="2" eb="4">
      <t>セイホン</t>
    </rPh>
    <rPh sb="4" eb="5">
      <t>ヒ</t>
    </rPh>
    <phoneticPr fontId="2"/>
  </si>
  <si>
    <t>材料費</t>
    <rPh sb="0" eb="3">
      <t>ザイリョウヒ</t>
    </rPh>
    <phoneticPr fontId="2"/>
  </si>
  <si>
    <t>光熱水費</t>
    <rPh sb="0" eb="4">
      <t>コウネツスイヒ</t>
    </rPh>
    <phoneticPr fontId="2"/>
  </si>
  <si>
    <t>燃料費</t>
    <rPh sb="0" eb="3">
      <t>ネンリョウヒ</t>
    </rPh>
    <phoneticPr fontId="2"/>
  </si>
  <si>
    <t>修繕料</t>
    <rPh sb="0" eb="2">
      <t>シュウゼン</t>
    </rPh>
    <rPh sb="2" eb="3">
      <t>リョウ</t>
    </rPh>
    <phoneticPr fontId="2"/>
  </si>
  <si>
    <t>役務費</t>
    <rPh sb="0" eb="3">
      <t>エキムヒ</t>
    </rPh>
    <phoneticPr fontId="2"/>
  </si>
  <si>
    <t>通信運搬費</t>
    <rPh sb="0" eb="2">
      <t>ツウシン</t>
    </rPh>
    <rPh sb="2" eb="4">
      <t>ウンパン</t>
    </rPh>
    <rPh sb="4" eb="5">
      <t>ヒ</t>
    </rPh>
    <phoneticPr fontId="2"/>
  </si>
  <si>
    <t>手数料</t>
    <rPh sb="0" eb="3">
      <t>テスウリョウ</t>
    </rPh>
    <phoneticPr fontId="2"/>
  </si>
  <si>
    <t>保険料</t>
    <rPh sb="0" eb="3">
      <t>ホケンリョウ</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</si>
  <si>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</si>
  <si>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</si>
  <si>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</si>
  <si>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補助及び交付金</t>
    <rPh sb="0" eb="2">
      <t>ホジョ</t>
    </rPh>
    <rPh sb="2" eb="3">
      <t>オヨ</t>
    </rPh>
    <rPh sb="4" eb="7">
      <t>コウフキン</t>
    </rPh>
    <phoneticPr fontId="2"/>
  </si>
  <si>
    <t>(単位：円）</t>
    <rPh sb="1" eb="3">
      <t>タンイ</t>
    </rPh>
    <rPh sb="4" eb="5">
      <t>エン</t>
    </rPh>
    <phoneticPr fontId="2"/>
  </si>
  <si>
    <t>対象経費支出予定額（＝選定額）</t>
    <phoneticPr fontId="2"/>
  </si>
  <si>
    <t>対象経費支出予定額（＝選定額）</t>
    <phoneticPr fontId="2"/>
  </si>
  <si>
    <t>小計</t>
    <rPh sb="0" eb="1">
      <t>ショウ</t>
    </rPh>
    <rPh sb="1" eb="2">
      <t>ケイ</t>
    </rPh>
    <phoneticPr fontId="2"/>
  </si>
  <si>
    <t>病院全体の病床数</t>
    <rPh sb="0" eb="2">
      <t>ビョウイン</t>
    </rPh>
    <rPh sb="2" eb="4">
      <t>ゼンタイ</t>
    </rPh>
    <rPh sb="5" eb="8">
      <t>ビョウショウスウ</t>
    </rPh>
    <phoneticPr fontId="2"/>
  </si>
  <si>
    <t>確保した病床数</t>
    <rPh sb="0" eb="2">
      <t>カクホ</t>
    </rPh>
    <rPh sb="4" eb="7">
      <t>ビョウショウスウ</t>
    </rPh>
    <phoneticPr fontId="2"/>
  </si>
  <si>
    <t>期　間</t>
    <rPh sb="0" eb="1">
      <t>キ</t>
    </rPh>
    <rPh sb="2" eb="3">
      <t>アイダ</t>
    </rPh>
    <phoneticPr fontId="2"/>
  </si>
  <si>
    <t>開始日</t>
    <rPh sb="0" eb="3">
      <t>カイシビ</t>
    </rPh>
    <phoneticPr fontId="2"/>
  </si>
  <si>
    <t>終了日</t>
    <rPh sb="0" eb="3">
      <t>シュウリョウビ</t>
    </rPh>
    <phoneticPr fontId="2"/>
  </si>
  <si>
    <t>②消毒に係る経費</t>
    <rPh sb="1" eb="3">
      <t>ショウドク</t>
    </rPh>
    <rPh sb="4" eb="5">
      <t>カカ</t>
    </rPh>
    <rPh sb="6" eb="8">
      <t>ケイヒ</t>
    </rPh>
    <phoneticPr fontId="2"/>
  </si>
  <si>
    <t>算出内訳</t>
    <rPh sb="0" eb="2">
      <t>サンシュツ</t>
    </rPh>
    <rPh sb="2" eb="4">
      <t>ウチワケ</t>
    </rPh>
    <phoneticPr fontId="2"/>
  </si>
  <si>
    <t>　消耗品費</t>
    <rPh sb="1" eb="4">
      <t>ショウモウヒン</t>
    </rPh>
    <rPh sb="4" eb="5">
      <t>ヒ</t>
    </rPh>
    <phoneticPr fontId="2"/>
  </si>
  <si>
    <t>　材料費</t>
    <rPh sb="1" eb="4">
      <t>ザイリョウヒ</t>
    </rPh>
    <phoneticPr fontId="2"/>
  </si>
  <si>
    <t>　光熱水費</t>
    <rPh sb="1" eb="5">
      <t>コウネツスイヒ</t>
    </rPh>
    <phoneticPr fontId="2"/>
  </si>
  <si>
    <t>　燃料費</t>
    <rPh sb="1" eb="4">
      <t>ネンリョウヒ</t>
    </rPh>
    <phoneticPr fontId="2"/>
  </si>
  <si>
    <t>　通信運搬費</t>
    <rPh sb="1" eb="3">
      <t>ツウシン</t>
    </rPh>
    <rPh sb="3" eb="5">
      <t>ウンパン</t>
    </rPh>
    <rPh sb="5" eb="6">
      <t>ヒ</t>
    </rPh>
    <phoneticPr fontId="2"/>
  </si>
  <si>
    <t>　手数料</t>
    <rPh sb="1" eb="4">
      <t>テスウリョウ</t>
    </rPh>
    <phoneticPr fontId="2"/>
  </si>
  <si>
    <t>　保険料</t>
    <rPh sb="1" eb="4">
      <t>ホケンリョウ</t>
    </rPh>
    <phoneticPr fontId="2"/>
  </si>
  <si>
    <t>使用料及び賃借料</t>
    <rPh sb="0" eb="3">
      <t>シヨウリョウ</t>
    </rPh>
    <rPh sb="3" eb="4">
      <t>オヨ</t>
    </rPh>
    <rPh sb="5" eb="8">
      <t>チンシャクリョウ</t>
    </rPh>
    <phoneticPr fontId="2"/>
  </si>
  <si>
    <t>小　計</t>
    <rPh sb="0" eb="1">
      <t>ショウ</t>
    </rPh>
    <rPh sb="2" eb="3">
      <t>ケイ</t>
    </rPh>
    <phoneticPr fontId="2"/>
  </si>
  <si>
    <t>対象経費支出予定額（Ｂ）</t>
    <rPh sb="0" eb="4">
      <t>タイショウケイヒ</t>
    </rPh>
    <rPh sb="4" eb="6">
      <t>シシュツ</t>
    </rPh>
    <rPh sb="6" eb="8">
      <t>ヨテイ</t>
    </rPh>
    <rPh sb="8" eb="9">
      <t>ガク</t>
    </rPh>
    <phoneticPr fontId="2"/>
  </si>
  <si>
    <t>延べ借り上げ日数（食費：食数、日数）</t>
    <rPh sb="0" eb="1">
      <t>ノ</t>
    </rPh>
    <rPh sb="2" eb="3">
      <t>カ</t>
    </rPh>
    <rPh sb="4" eb="5">
      <t>ア</t>
    </rPh>
    <rPh sb="6" eb="8">
      <t>ニッスウ</t>
    </rPh>
    <rPh sb="9" eb="11">
      <t>ショクヒ</t>
    </rPh>
    <rPh sb="12" eb="14">
      <t>ショクスウ</t>
    </rPh>
    <rPh sb="15" eb="17">
      <t>ニッスウ</t>
    </rPh>
    <phoneticPr fontId="2"/>
  </si>
  <si>
    <t>金額（Ａ)</t>
    <rPh sb="0" eb="2">
      <t>キンガク</t>
    </rPh>
    <phoneticPr fontId="2"/>
  </si>
  <si>
    <t>食　費</t>
    <rPh sb="0" eb="1">
      <t>ショク</t>
    </rPh>
    <rPh sb="2" eb="3">
      <t>ヒ</t>
    </rPh>
    <phoneticPr fontId="2"/>
  </si>
  <si>
    <t>合　計（①+②+③+④）</t>
    <rPh sb="0" eb="1">
      <t>ゴウ</t>
    </rPh>
    <rPh sb="2" eb="3">
      <t>ケイ</t>
    </rPh>
    <phoneticPr fontId="2"/>
  </si>
  <si>
    <t>対象経費</t>
    <rPh sb="0" eb="2">
      <t>タイショウ</t>
    </rPh>
    <rPh sb="2" eb="4">
      <t>ケイヒ</t>
    </rPh>
    <phoneticPr fontId="2"/>
  </si>
  <si>
    <t>対象経費支出予定額</t>
    <phoneticPr fontId="2"/>
  </si>
  <si>
    <t>従事者数</t>
    <rPh sb="0" eb="3">
      <t>ジュウジシャ</t>
    </rPh>
    <rPh sb="3" eb="4">
      <t>スウ</t>
    </rPh>
    <phoneticPr fontId="2"/>
  </si>
  <si>
    <t>延べ時間数</t>
    <rPh sb="0" eb="1">
      <t>ノ</t>
    </rPh>
    <rPh sb="2" eb="4">
      <t>ジカン</t>
    </rPh>
    <rPh sb="4" eb="5">
      <t>スウ</t>
    </rPh>
    <phoneticPr fontId="2"/>
  </si>
  <si>
    <t>医師以外の医療従事者</t>
    <rPh sb="0" eb="2">
      <t>イシ</t>
    </rPh>
    <rPh sb="2" eb="4">
      <t>イガイ</t>
    </rPh>
    <rPh sb="5" eb="7">
      <t>イリョウ</t>
    </rPh>
    <rPh sb="7" eb="10">
      <t>ジュウジシャ</t>
    </rPh>
    <phoneticPr fontId="2"/>
  </si>
  <si>
    <t>新型コロナウイルス感染症患者等入院医療機関設備整備事業</t>
    <rPh sb="0" eb="2">
      <t>シンガタ</t>
    </rPh>
    <rPh sb="9" eb="12">
      <t>カンセンショウ</t>
    </rPh>
    <rPh sb="12" eb="14">
      <t>カンジャ</t>
    </rPh>
    <rPh sb="14" eb="15">
      <t>トウ</t>
    </rPh>
    <rPh sb="15" eb="21">
      <t>ニュウインイリョウキカン</t>
    </rPh>
    <rPh sb="21" eb="23">
      <t>セツビ</t>
    </rPh>
    <rPh sb="23" eb="25">
      <t>セイビ</t>
    </rPh>
    <rPh sb="25" eb="27">
      <t>ジギョウ</t>
    </rPh>
    <phoneticPr fontId="2"/>
  </si>
  <si>
    <t>感染症対策専門家派遣等事業</t>
    <phoneticPr fontId="2"/>
  </si>
  <si>
    <t>新型コロナウイルス重症患者を診療する医療従事者派遣体制の確保事業</t>
    <rPh sb="9" eb="13">
      <t>ジュウショウカンジャ</t>
    </rPh>
    <rPh sb="14" eb="16">
      <t>シンリョウ</t>
    </rPh>
    <rPh sb="18" eb="20">
      <t>イリョウ</t>
    </rPh>
    <rPh sb="20" eb="23">
      <t>ジュウジシャ</t>
    </rPh>
    <rPh sb="23" eb="25">
      <t>ハケン</t>
    </rPh>
    <rPh sb="25" eb="27">
      <t>タイセイ</t>
    </rPh>
    <rPh sb="28" eb="30">
      <t>カクホ</t>
    </rPh>
    <rPh sb="30" eb="32">
      <t>ジギョウ</t>
    </rPh>
    <phoneticPr fontId="2"/>
  </si>
  <si>
    <t>④その他（医療従事者の宿泊施設借上げ費等）</t>
    <rPh sb="3" eb="4">
      <t>タ</t>
    </rPh>
    <rPh sb="5" eb="7">
      <t>イリョウ</t>
    </rPh>
    <rPh sb="7" eb="10">
      <t>ジュウジシャ</t>
    </rPh>
    <rPh sb="11" eb="13">
      <t>シュクハク</t>
    </rPh>
    <rPh sb="13" eb="15">
      <t>シセツ</t>
    </rPh>
    <rPh sb="15" eb="17">
      <t>カリア</t>
    </rPh>
    <rPh sb="18" eb="19">
      <t>ヒ</t>
    </rPh>
    <rPh sb="19" eb="20">
      <t>トウ</t>
    </rPh>
    <phoneticPr fontId="2"/>
  </si>
  <si>
    <t>③軽症者等の療養体制の確保に係る経費</t>
    <rPh sb="1" eb="3">
      <t>ケイショウ</t>
    </rPh>
    <rPh sb="3" eb="4">
      <t>シャ</t>
    </rPh>
    <rPh sb="4" eb="5">
      <t>トウ</t>
    </rPh>
    <rPh sb="6" eb="8">
      <t>リョウヨウ</t>
    </rPh>
    <rPh sb="8" eb="10">
      <t>タイセイ</t>
    </rPh>
    <rPh sb="11" eb="13">
      <t>カクホ</t>
    </rPh>
    <rPh sb="14" eb="15">
      <t>カカ</t>
    </rPh>
    <rPh sb="16" eb="18">
      <t>ケイヒ</t>
    </rPh>
    <phoneticPr fontId="2"/>
  </si>
  <si>
    <t>有料施設等（会議室、レストラン等）</t>
    <rPh sb="0" eb="2">
      <t>ユウリョウ</t>
    </rPh>
    <rPh sb="2" eb="4">
      <t>シセツ</t>
    </rPh>
    <rPh sb="4" eb="5">
      <t>トウ</t>
    </rPh>
    <rPh sb="6" eb="9">
      <t>カイギシツ</t>
    </rPh>
    <rPh sb="15" eb="16">
      <t>トウ</t>
    </rPh>
    <phoneticPr fontId="2"/>
  </si>
  <si>
    <t>　印刷製本費</t>
    <rPh sb="1" eb="3">
      <t>インサツ</t>
    </rPh>
    <rPh sb="3" eb="5">
      <t>セイホン</t>
    </rPh>
    <rPh sb="5" eb="6">
      <t>ヒ</t>
    </rPh>
    <phoneticPr fontId="2"/>
  </si>
  <si>
    <t>　修繕料</t>
    <rPh sb="1" eb="3">
      <t>シュウゼン</t>
    </rPh>
    <rPh sb="3" eb="4">
      <t>リョウ</t>
    </rPh>
    <phoneticPr fontId="2"/>
  </si>
  <si>
    <t>事業区分</t>
    <rPh sb="0" eb="2">
      <t>ジギョウ</t>
    </rPh>
    <rPh sb="2" eb="4">
      <t>クブン</t>
    </rPh>
    <phoneticPr fontId="2"/>
  </si>
  <si>
    <t>対象経費支出予定額（＝選定額）</t>
  </si>
  <si>
    <t>宿泊施設借上に係る室料</t>
    <rPh sb="0" eb="2">
      <t>シュクハク</t>
    </rPh>
    <rPh sb="2" eb="4">
      <t>シセツ</t>
    </rPh>
    <rPh sb="4" eb="6">
      <t>カリア</t>
    </rPh>
    <rPh sb="7" eb="8">
      <t>カカ</t>
    </rPh>
    <rPh sb="9" eb="10">
      <t>シツ</t>
    </rPh>
    <rPh sb="10" eb="11">
      <t>リョウ</t>
    </rPh>
    <phoneticPr fontId="2"/>
  </si>
  <si>
    <t>使用料及び賃借料
（宿泊施設借上に係る室料、有料施設等を除く）</t>
    <rPh sb="0" eb="3">
      <t>シヨウリョウ</t>
    </rPh>
    <rPh sb="3" eb="4">
      <t>オヨ</t>
    </rPh>
    <rPh sb="5" eb="8">
      <t>チンシャクリョウ</t>
    </rPh>
    <rPh sb="22" eb="24">
      <t>ユウリョウ</t>
    </rPh>
    <rPh sb="24" eb="26">
      <t>シセツ</t>
    </rPh>
    <rPh sb="26" eb="27">
      <t>トウ</t>
    </rPh>
    <rPh sb="28" eb="29">
      <t>ノゾ</t>
    </rPh>
    <phoneticPr fontId="2"/>
  </si>
  <si>
    <t>(単位：円）</t>
    <phoneticPr fontId="2"/>
  </si>
  <si>
    <t>リアルタイムＰＣＲ装置</t>
    <rPh sb="9" eb="11">
      <t>ソウチ</t>
    </rPh>
    <phoneticPr fontId="2"/>
  </si>
  <si>
    <t>別紙３</t>
    <rPh sb="0" eb="2">
      <t>ベッシ</t>
    </rPh>
    <phoneticPr fontId="8"/>
  </si>
  <si>
    <t>別紙４（１）</t>
    <rPh sb="0" eb="2">
      <t>ベッシ</t>
    </rPh>
    <phoneticPr fontId="2"/>
  </si>
  <si>
    <t>別紙４（２）</t>
    <rPh sb="0" eb="2">
      <t>ベッシ</t>
    </rPh>
    <phoneticPr fontId="2"/>
  </si>
  <si>
    <t>別紙４（３）</t>
    <rPh sb="0" eb="2">
      <t>ベッシ</t>
    </rPh>
    <phoneticPr fontId="2"/>
  </si>
  <si>
    <t>別紙４（４）</t>
    <rPh sb="0" eb="2">
      <t>ベッシ</t>
    </rPh>
    <phoneticPr fontId="2"/>
  </si>
  <si>
    <t>別紙４（５）</t>
    <rPh sb="0" eb="2">
      <t>ベッシ</t>
    </rPh>
    <phoneticPr fontId="2"/>
  </si>
  <si>
    <t>別紙４（６）</t>
    <rPh sb="0" eb="2">
      <t>ベッシ</t>
    </rPh>
    <phoneticPr fontId="2"/>
  </si>
  <si>
    <t>別紙４（７）</t>
    <rPh sb="0" eb="2">
      <t>ベッシ</t>
    </rPh>
    <phoneticPr fontId="2"/>
  </si>
  <si>
    <t>別紙４（８）</t>
    <rPh sb="0" eb="2">
      <t>ベッシ</t>
    </rPh>
    <phoneticPr fontId="2"/>
  </si>
  <si>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</si>
  <si>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
  </si>
  <si>
    <t>簡易診療室及び付帯する備品</t>
    <rPh sb="0" eb="2">
      <t>カンイ</t>
    </rPh>
    <rPh sb="2" eb="5">
      <t>シンリョウシツ</t>
    </rPh>
    <rPh sb="5" eb="6">
      <t>オヨ</t>
    </rPh>
    <rPh sb="7" eb="9">
      <t>フタイ</t>
    </rPh>
    <rPh sb="11" eb="13">
      <t>ビヒン</t>
    </rPh>
    <phoneticPr fontId="2"/>
  </si>
  <si>
    <t>ＨＥＰＡフィルター付き空気清浄機</t>
    <rPh sb="9" eb="10">
      <t>ツ</t>
    </rPh>
    <rPh sb="11" eb="13">
      <t>クウキ</t>
    </rPh>
    <rPh sb="13" eb="16">
      <t>セイジョウキ</t>
    </rPh>
    <phoneticPr fontId="2"/>
  </si>
  <si>
    <t>ＨＥＰＡフィルター付きパーテーション</t>
    <rPh sb="9" eb="10">
      <t>ツ</t>
    </rPh>
    <phoneticPr fontId="2"/>
  </si>
  <si>
    <t>消毒経費</t>
    <rPh sb="0" eb="2">
      <t>ショウドク</t>
    </rPh>
    <rPh sb="2" eb="4">
      <t>ケイヒ</t>
    </rPh>
    <phoneticPr fontId="2"/>
  </si>
  <si>
    <t>疑い患者の診療に要する備品
（救急医療を担う医療機関）</t>
    <rPh sb="0" eb="1">
      <t>ウタガ</t>
    </rPh>
    <rPh sb="2" eb="4">
      <t>カンジャ</t>
    </rPh>
    <rPh sb="5" eb="7">
      <t>シンリョウ</t>
    </rPh>
    <rPh sb="8" eb="9">
      <t>ヨウ</t>
    </rPh>
    <rPh sb="11" eb="13">
      <t>ビヒン</t>
    </rPh>
    <rPh sb="15" eb="17">
      <t>キュウキュウ</t>
    </rPh>
    <rPh sb="17" eb="19">
      <t>イリョウ</t>
    </rPh>
    <rPh sb="20" eb="21">
      <t>ニナ</t>
    </rPh>
    <rPh sb="22" eb="24">
      <t>イリョウ</t>
    </rPh>
    <rPh sb="24" eb="26">
      <t>キカン</t>
    </rPh>
    <phoneticPr fontId="2"/>
  </si>
  <si>
    <t>疑い患者に使用する保育器
（周産期医療又は小児医療を担う医療機関）</t>
    <rPh sb="0" eb="1">
      <t>ウタガ</t>
    </rPh>
    <rPh sb="2" eb="4">
      <t>カンジャ</t>
    </rPh>
    <rPh sb="5" eb="7">
      <t>シヨウ</t>
    </rPh>
    <rPh sb="9" eb="12">
      <t>ホイクキ</t>
    </rPh>
    <rPh sb="14" eb="17">
      <t>シュウサンキ</t>
    </rPh>
    <rPh sb="17" eb="19">
      <t>イリョウ</t>
    </rPh>
    <rPh sb="19" eb="20">
      <t>マタ</t>
    </rPh>
    <rPh sb="21" eb="23">
      <t>ショウニ</t>
    </rPh>
    <rPh sb="23" eb="25">
      <t>イリョウ</t>
    </rPh>
    <rPh sb="26" eb="27">
      <t>ニナ</t>
    </rPh>
    <rPh sb="28" eb="30">
      <t>イリョウ</t>
    </rPh>
    <rPh sb="30" eb="32">
      <t>キカン</t>
    </rPh>
    <phoneticPr fontId="2"/>
  </si>
  <si>
    <t>療養病床</t>
    <rPh sb="0" eb="2">
      <t>リョウヨウ</t>
    </rPh>
    <rPh sb="2" eb="4">
      <t>ビョウショウ</t>
    </rPh>
    <phoneticPr fontId="2"/>
  </si>
  <si>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</si>
  <si>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</si>
  <si>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賃金、報酬、謝金</t>
    <rPh sb="0" eb="2">
      <t>チンギン</t>
    </rPh>
    <rPh sb="3" eb="5">
      <t>ホウシュウ</t>
    </rPh>
    <rPh sb="6" eb="8">
      <t>シャキン</t>
    </rPh>
    <phoneticPr fontId="2"/>
  </si>
  <si>
    <t>①設備整備等事業</t>
    <rPh sb="1" eb="3">
      <t>セツビ</t>
    </rPh>
    <rPh sb="3" eb="5">
      <t>セイビ</t>
    </rPh>
    <rPh sb="5" eb="6">
      <t>トウ</t>
    </rPh>
    <rPh sb="6" eb="8">
      <t>ジギョウ</t>
    </rPh>
    <phoneticPr fontId="2"/>
  </si>
  <si>
    <t>②支援金支給事業</t>
    <rPh sb="1" eb="4">
      <t>シエンキン</t>
    </rPh>
    <rPh sb="4" eb="6">
      <t>シキュウ</t>
    </rPh>
    <rPh sb="6" eb="8">
      <t>ジギョウ</t>
    </rPh>
    <phoneticPr fontId="2"/>
  </si>
  <si>
    <t>　医薬材料費</t>
    <rPh sb="1" eb="3">
      <t>イヤク</t>
    </rPh>
    <rPh sb="3" eb="6">
      <t>ザイリョウヒ</t>
    </rPh>
    <phoneticPr fontId="2"/>
  </si>
  <si>
    <t>合　計（①+②）</t>
    <rPh sb="0" eb="1">
      <t>ゴウ</t>
    </rPh>
    <rPh sb="2" eb="3">
      <t>ケイ</t>
    </rPh>
    <phoneticPr fontId="2"/>
  </si>
  <si>
    <t>99床以下の医療機関</t>
    <rPh sb="2" eb="5">
      <t>ショウイカ</t>
    </rPh>
    <rPh sb="6" eb="8">
      <t>イリョウ</t>
    </rPh>
    <rPh sb="8" eb="10">
      <t>キカン</t>
    </rPh>
    <phoneticPr fontId="2"/>
  </si>
  <si>
    <t>（B)</t>
    <phoneticPr fontId="2"/>
  </si>
  <si>
    <t>延べ空床数</t>
    <rPh sb="0" eb="1">
      <t>ノ</t>
    </rPh>
    <rPh sb="2" eb="4">
      <t>クウショウ</t>
    </rPh>
    <rPh sb="4" eb="5">
      <t>スウ</t>
    </rPh>
    <phoneticPr fontId="2"/>
  </si>
  <si>
    <t>単価/日</t>
    <rPh sb="0" eb="2">
      <t>タンカ</t>
    </rPh>
    <rPh sb="3" eb="4">
      <t>ニチ</t>
    </rPh>
    <phoneticPr fontId="2"/>
  </si>
  <si>
    <t>ＩＣＵ内</t>
    <rPh sb="3" eb="4">
      <t>ナイ</t>
    </rPh>
    <phoneticPr fontId="2"/>
  </si>
  <si>
    <t>ＩＣＵ</t>
    <phoneticPr fontId="2"/>
  </si>
  <si>
    <t>ＨＥＰＡフィルター付き空気清浄機</t>
    <rPh sb="9" eb="10">
      <t>ツ</t>
    </rPh>
    <rPh sb="11" eb="16">
      <t>クウキセイジョウキ</t>
    </rPh>
    <phoneticPr fontId="2"/>
  </si>
  <si>
    <t>（8）新型コロナウイルス感染症重点医療機関体制整備事業</t>
    <rPh sb="3" eb="5">
      <t>シンガタ</t>
    </rPh>
    <rPh sb="12" eb="15">
      <t>カンセンショウ</t>
    </rPh>
    <rPh sb="15" eb="27">
      <t>ジュウテンイリョウキカンタイセイセイビジギョウ</t>
    </rPh>
    <phoneticPr fontId="2"/>
  </si>
  <si>
    <t>重症患者又は中等症患者を受け入れ、酸素投与及び呼吸モニタリングなどが可能な病床</t>
    <rPh sb="0" eb="2">
      <t>ジュウショウ</t>
    </rPh>
    <rPh sb="2" eb="4">
      <t>カンジャ</t>
    </rPh>
    <rPh sb="4" eb="5">
      <t>マタ</t>
    </rPh>
    <rPh sb="6" eb="8">
      <t>チュウトウ</t>
    </rPh>
    <rPh sb="8" eb="9">
      <t>ショウ</t>
    </rPh>
    <rPh sb="9" eb="11">
      <t>カンジャ</t>
    </rPh>
    <rPh sb="12" eb="13">
      <t>ウ</t>
    </rPh>
    <rPh sb="14" eb="15">
      <t>イ</t>
    </rPh>
    <rPh sb="17" eb="19">
      <t>サンソ</t>
    </rPh>
    <rPh sb="19" eb="21">
      <t>トウヨ</t>
    </rPh>
    <rPh sb="21" eb="22">
      <t>オヨ</t>
    </rPh>
    <rPh sb="23" eb="25">
      <t>コキュウ</t>
    </rPh>
    <rPh sb="34" eb="36">
      <t>カノウ</t>
    </rPh>
    <rPh sb="37" eb="39">
      <t>ビョウショウ</t>
    </rPh>
    <phoneticPr fontId="2"/>
  </si>
  <si>
    <t>全自動化学発光酵素免疫測定装置（※）</t>
    <rPh sb="0" eb="9">
      <t>ゼンジドウカガクハッコウコウソ</t>
    </rPh>
    <rPh sb="9" eb="11">
      <t>メンエキ</t>
    </rPh>
    <rPh sb="11" eb="13">
      <t>ソクテイ</t>
    </rPh>
    <rPh sb="13" eb="15">
      <t>ソウチ</t>
    </rPh>
    <phoneticPr fontId="2"/>
  </si>
  <si>
    <t>※令和２年６月25日以降に整備したものに限る</t>
    <rPh sb="1" eb="3">
      <t>レイワ</t>
    </rPh>
    <rPh sb="4" eb="5">
      <t>ネン</t>
    </rPh>
    <rPh sb="6" eb="7">
      <t>ガツ</t>
    </rPh>
    <rPh sb="9" eb="10">
      <t>ニチ</t>
    </rPh>
    <rPh sb="10" eb="12">
      <t>イコウ</t>
    </rPh>
    <rPh sb="13" eb="15">
      <t>セイビ</t>
    </rPh>
    <rPh sb="20" eb="21">
      <t>カギ</t>
    </rPh>
    <phoneticPr fontId="2"/>
  </si>
  <si>
    <t>別紙４（９）</t>
    <rPh sb="0" eb="2">
      <t>ベッシ</t>
    </rPh>
    <phoneticPr fontId="2"/>
  </si>
  <si>
    <t>①病床確保に係る経費</t>
    <rPh sb="1" eb="3">
      <t>ビョウショウ</t>
    </rPh>
    <rPh sb="3" eb="5">
      <t>カクホ</t>
    </rPh>
    <rPh sb="6" eb="7">
      <t>カカ</t>
    </rPh>
    <rPh sb="8" eb="10">
      <t>ケイヒ</t>
    </rPh>
    <phoneticPr fontId="2"/>
  </si>
  <si>
    <t>病床確保に係る経費</t>
    <rPh sb="0" eb="2">
      <t>ビョウショウ</t>
    </rPh>
    <rPh sb="2" eb="4">
      <t>カクホ</t>
    </rPh>
    <rPh sb="5" eb="6">
      <t>カカ</t>
    </rPh>
    <rPh sb="7" eb="9">
      <t>ケイヒ</t>
    </rPh>
    <phoneticPr fontId="2"/>
  </si>
  <si>
    <t>事業の実施に要する経費に関する調書（新型コロナウイルス感染症緊急包括支援補助金（医療分））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ホジョキン</t>
    </rPh>
    <rPh sb="40" eb="42">
      <t>イリョウ</t>
    </rPh>
    <rPh sb="42" eb="43">
      <t>ブン</t>
    </rPh>
    <phoneticPr fontId="6"/>
  </si>
  <si>
    <r>
      <t>令和２年度神奈川県新型コロナウイルス感染症緊急包括支援補助金</t>
    </r>
    <r>
      <rPr>
        <sz val="10"/>
        <rFont val="ＭＳ ゴシック"/>
        <family val="3"/>
        <charset val="128"/>
      </rPr>
      <t>（医療分）</t>
    </r>
    <r>
      <rPr>
        <sz val="10"/>
        <color rgb="FF000000"/>
        <rFont val="ＭＳ ゴシック"/>
        <family val="3"/>
        <charset val="128"/>
      </rPr>
      <t>に関する事業実施計画（個票）</t>
    </r>
    <rPh sb="0" eb="2">
      <t>レイワ</t>
    </rPh>
    <rPh sb="5" eb="9">
      <t>カナガワケン</t>
    </rPh>
    <rPh sb="9" eb="11">
      <t>シンガタ</t>
    </rPh>
    <rPh sb="18" eb="21">
      <t>カンセンショウ</t>
    </rPh>
    <rPh sb="21" eb="23">
      <t>キンキュウ</t>
    </rPh>
    <rPh sb="23" eb="25">
      <t>ホウカツ</t>
    </rPh>
    <rPh sb="25" eb="27">
      <t>シエン</t>
    </rPh>
    <rPh sb="27" eb="30">
      <t>ホジョキン</t>
    </rPh>
    <rPh sb="31" eb="33">
      <t>イリョウ</t>
    </rPh>
    <rPh sb="33" eb="34">
      <t>ブン</t>
    </rPh>
    <rPh sb="36" eb="37">
      <t>カン</t>
    </rPh>
    <rPh sb="39" eb="41">
      <t>ジギョウ</t>
    </rPh>
    <rPh sb="41" eb="43">
      <t>ジッシ</t>
    </rPh>
    <rPh sb="43" eb="45">
      <t>ケイカク</t>
    </rPh>
    <phoneticPr fontId="8"/>
  </si>
  <si>
    <t>新型コロナウイルス感染症患者の入院受け入れを割り当てた医療機関（上限に10,000,000円を加算）</t>
    <phoneticPr fontId="2"/>
  </si>
  <si>
    <t>上限額
（A)</t>
    <rPh sb="0" eb="2">
      <t>ジョウゲン</t>
    </rPh>
    <rPh sb="2" eb="3">
      <t>ガク</t>
    </rPh>
    <phoneticPr fontId="2"/>
  </si>
  <si>
    <t>無</t>
    <rPh sb="0" eb="1">
      <t>ム</t>
    </rPh>
    <phoneticPr fontId="2"/>
  </si>
  <si>
    <t>有</t>
    <rPh sb="0" eb="1">
      <t>アリ</t>
    </rPh>
    <phoneticPr fontId="2"/>
  </si>
  <si>
    <t>病床数及び
割り当ての有無</t>
    <rPh sb="0" eb="3">
      <t>ビョウショウスウ</t>
    </rPh>
    <rPh sb="3" eb="4">
      <t>オヨ</t>
    </rPh>
    <rPh sb="6" eb="7">
      <t>ワ</t>
    </rPh>
    <rPh sb="8" eb="9">
      <t>ア</t>
    </rPh>
    <rPh sb="11" eb="13">
      <t>ウム</t>
    </rPh>
    <phoneticPr fontId="2"/>
  </si>
  <si>
    <t>（5）感染症検査機関等設備整備事業</t>
    <rPh sb="15" eb="17">
      <t>ジギョウ</t>
    </rPh>
    <phoneticPr fontId="2"/>
  </si>
  <si>
    <t>100床以上の医療機関</t>
    <rPh sb="3" eb="4">
      <t>ショウ</t>
    </rPh>
    <rPh sb="4" eb="6">
      <t>イジョウ</t>
    </rPh>
    <rPh sb="7" eb="9">
      <t>イリョウ</t>
    </rPh>
    <rPh sb="9" eb="11">
      <t>キカン</t>
    </rPh>
    <phoneticPr fontId="2"/>
  </si>
  <si>
    <t>（以降100床ごとに上限に10,000,000円を加算）</t>
    <rPh sb="1" eb="3">
      <t>イコウ</t>
    </rPh>
    <rPh sb="6" eb="7">
      <t>ショウ</t>
    </rPh>
    <rPh sb="10" eb="12">
      <t>ジョウゲン</t>
    </rPh>
    <rPh sb="23" eb="24">
      <t>エン</t>
    </rPh>
    <rPh sb="25" eb="27">
      <t>カサン</t>
    </rPh>
    <phoneticPr fontId="2"/>
  </si>
  <si>
    <t xml:space="preserve">※　対象経費支出予定額は、延べ空床数に、新型コロナウイルス感染症患者を受け入れた場合に得られる１床当たりの診療報酬等に相当する額を乗じた額を記載してください。なお、１床当たりの診療報酬等に相当する額の内訳が確認できる資料を別途添付してください。 </t>
    <phoneticPr fontId="2"/>
  </si>
  <si>
    <t>※　個人情報を含む資料を添付する場合は、個人情報を塗りつぶしの上、提出してください。</t>
    <phoneticPr fontId="2"/>
  </si>
  <si>
    <t>ＨＣＵ</t>
    <phoneticPr fontId="2"/>
  </si>
  <si>
    <t>※　新型コロナウイルス感染症患者の受入れ体制が整った日が確認できる、勤務シフト表等（変更の前後がわかるもの）の資料を別途添付してください。</t>
    <rPh sb="42" eb="44">
      <t>ヘンコウ</t>
    </rPh>
    <rPh sb="45" eb="47">
      <t>ゼンゴ</t>
    </rPh>
    <phoneticPr fontId="2"/>
  </si>
  <si>
    <t>※　「別紙４（２）参考　空床計算シート」記載の数値が確認できる平面図等（変更の前後がわかるもの）の資料を添付してください。また必要に応じて、病床の整備状況がわかる写真等の資料を別途添付してください。
　　なお、対象期間内に各病床数に変化が生じている場合は、変化ごとに根拠書類を添付してください。</t>
    <rPh sb="36" eb="38">
      <t>ヘンコウ</t>
    </rPh>
    <rPh sb="39" eb="41">
      <t>ゼンゴ</t>
    </rPh>
    <phoneticPr fontId="2"/>
  </si>
  <si>
    <t>既交付決定額</t>
    <rPh sb="0" eb="1">
      <t>スデ</t>
    </rPh>
    <rPh sb="1" eb="6">
      <t>コウフケッテイガク</t>
    </rPh>
    <phoneticPr fontId="2"/>
  </si>
  <si>
    <t>増減額</t>
    <rPh sb="0" eb="3">
      <t>ゾウゲンガク</t>
    </rPh>
    <phoneticPr fontId="2"/>
  </si>
  <si>
    <t>(F)</t>
    <phoneticPr fontId="2"/>
  </si>
  <si>
    <t>(G)=（E)-(F)</t>
    <phoneticPr fontId="2"/>
  </si>
  <si>
    <t>別紙４（10）</t>
    <rPh sb="0" eb="2">
      <t>ベッシ</t>
    </rPh>
    <phoneticPr fontId="2"/>
  </si>
  <si>
    <t>新型コロナウイルスに感染した医師等にかわり診療等を行う医師等派遣体制の確保事業</t>
    <rPh sb="0" eb="2">
      <t>シンガタ</t>
    </rPh>
    <rPh sb="10" eb="12">
      <t>カンセン</t>
    </rPh>
    <rPh sb="14" eb="16">
      <t>イシ</t>
    </rPh>
    <rPh sb="16" eb="17">
      <t>トウ</t>
    </rPh>
    <rPh sb="21" eb="23">
      <t>シンリョウ</t>
    </rPh>
    <rPh sb="23" eb="24">
      <t>トウ</t>
    </rPh>
    <rPh sb="25" eb="26">
      <t>オコナ</t>
    </rPh>
    <rPh sb="27" eb="29">
      <t>イシ</t>
    </rPh>
    <rPh sb="29" eb="30">
      <t>トウ</t>
    </rPh>
    <rPh sb="30" eb="32">
      <t>ハケン</t>
    </rPh>
    <rPh sb="32" eb="34">
      <t>タイセイ</t>
    </rPh>
    <rPh sb="35" eb="37">
      <t>カクホ</t>
    </rPh>
    <rPh sb="37" eb="39">
      <t>ジギョウ</t>
    </rPh>
    <phoneticPr fontId="2"/>
  </si>
  <si>
    <t>別紙４（11）</t>
    <rPh sb="0" eb="2">
      <t>ベッシ</t>
    </rPh>
    <phoneticPr fontId="2"/>
  </si>
  <si>
    <t>別紙４（12）</t>
    <rPh sb="0" eb="2">
      <t>ベッシ</t>
    </rPh>
    <phoneticPr fontId="2"/>
  </si>
  <si>
    <t>新型コロナウイルス感染症重点医療機関等設備整備事業</t>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</si>
  <si>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t>薬剤師</t>
    <rPh sb="0" eb="3">
      <t>ヤクザイシ</t>
    </rPh>
    <phoneticPr fontId="2"/>
  </si>
  <si>
    <t>超音波画像診断装置</t>
    <rPh sb="0" eb="3">
      <t>チョウオンパ</t>
    </rPh>
    <rPh sb="3" eb="5">
      <t>ガゾウ</t>
    </rPh>
    <rPh sb="5" eb="7">
      <t>シンダン</t>
    </rPh>
    <rPh sb="7" eb="9">
      <t>ソウチ</t>
    </rPh>
    <phoneticPr fontId="2"/>
  </si>
  <si>
    <t>血液浄化装置</t>
    <rPh sb="0" eb="2">
      <t>ケツエキ</t>
    </rPh>
    <rPh sb="2" eb="4">
      <t>ジョウカ</t>
    </rPh>
    <rPh sb="4" eb="6">
      <t>ソウチ</t>
    </rPh>
    <phoneticPr fontId="2"/>
  </si>
  <si>
    <t>気管支鏡</t>
    <rPh sb="0" eb="2">
      <t>キカン</t>
    </rPh>
    <phoneticPr fontId="2"/>
  </si>
  <si>
    <t>生体情報モニタ</t>
    <rPh sb="0" eb="2">
      <t>セイタイ</t>
    </rPh>
    <rPh sb="2" eb="4">
      <t>ジョウホウ</t>
    </rPh>
    <phoneticPr fontId="2"/>
  </si>
  <si>
    <t>分娩監視装置</t>
    <rPh sb="0" eb="2">
      <t>ブンベン</t>
    </rPh>
    <rPh sb="2" eb="4">
      <t>カンシ</t>
    </rPh>
    <rPh sb="4" eb="6">
      <t>ソウチ</t>
    </rPh>
    <phoneticPr fontId="2"/>
  </si>
  <si>
    <t>新生児モニタ</t>
    <rPh sb="0" eb="3">
      <t>シンセイジ</t>
    </rPh>
    <phoneticPr fontId="2"/>
  </si>
  <si>
    <t>消毒費用等</t>
    <rPh sb="0" eb="2">
      <t>ショウドク</t>
    </rPh>
    <rPh sb="2" eb="4">
      <t>ヒヨウ</t>
    </rPh>
    <rPh sb="4" eb="5">
      <t>トウ</t>
    </rPh>
    <phoneticPr fontId="2"/>
  </si>
  <si>
    <t>ＨＥＰＡフィルター付空気清浄機</t>
    <rPh sb="9" eb="10">
      <t>ツ</t>
    </rPh>
    <rPh sb="10" eb="12">
      <t>クウキ</t>
    </rPh>
    <rPh sb="12" eb="15">
      <t>セイジョウキ</t>
    </rPh>
    <phoneticPr fontId="2"/>
  </si>
  <si>
    <t>ＣＴ撮影装置等
（画像診断支援プログラム含む）</t>
    <rPh sb="2" eb="4">
      <t>サツエイ</t>
    </rPh>
    <rPh sb="4" eb="6">
      <t>ソウチ</t>
    </rPh>
    <rPh sb="6" eb="7">
      <t>トウ</t>
    </rPh>
    <rPh sb="9" eb="11">
      <t>ガゾウ</t>
    </rPh>
    <rPh sb="11" eb="13">
      <t>シンダン</t>
    </rPh>
    <rPh sb="13" eb="15">
      <t>シエン</t>
    </rPh>
    <rPh sb="20" eb="21">
      <t>フク</t>
    </rPh>
    <phoneticPr fontId="2"/>
  </si>
  <si>
    <t>時間外勤務手当</t>
    <rPh sb="0" eb="2">
      <t>ジカン</t>
    </rPh>
    <rPh sb="2" eb="3">
      <t>ガイ</t>
    </rPh>
    <rPh sb="3" eb="5">
      <t>キンム</t>
    </rPh>
    <rPh sb="5" eb="7">
      <t>テアテ</t>
    </rPh>
    <phoneticPr fontId="2"/>
  </si>
  <si>
    <t>特殊勤務手当</t>
    <rPh sb="0" eb="2">
      <t>トクシュ</t>
    </rPh>
    <rPh sb="2" eb="4">
      <t>キンム</t>
    </rPh>
    <rPh sb="4" eb="6">
      <t>テアテ</t>
    </rPh>
    <phoneticPr fontId="2"/>
  </si>
  <si>
    <t>①重点医療機関である特定機能病院等</t>
    <rPh sb="1" eb="3">
      <t>ジュウテン</t>
    </rPh>
    <rPh sb="3" eb="5">
      <t>イリョウ</t>
    </rPh>
    <rPh sb="5" eb="7">
      <t>キカン</t>
    </rPh>
    <rPh sb="10" eb="12">
      <t>トクテイ</t>
    </rPh>
    <rPh sb="12" eb="14">
      <t>キノウ</t>
    </rPh>
    <rPh sb="14" eb="16">
      <t>ビョウイン</t>
    </rPh>
    <rPh sb="16" eb="17">
      <t>トウ</t>
    </rPh>
    <phoneticPr fontId="2"/>
  </si>
  <si>
    <t>(単位：円）</t>
    <phoneticPr fontId="2"/>
  </si>
  <si>
    <t>延べ病床数</t>
    <rPh sb="0" eb="1">
      <t>ノベ</t>
    </rPh>
    <rPh sb="2" eb="5">
      <t>ビョウショウスウ</t>
    </rPh>
    <phoneticPr fontId="2"/>
  </si>
  <si>
    <t>ＨＣＵ</t>
    <phoneticPr fontId="2"/>
  </si>
  <si>
    <t>②重点医療機関である一般病院</t>
    <rPh sb="1" eb="3">
      <t>ジュウテン</t>
    </rPh>
    <rPh sb="3" eb="5">
      <t>イリョウ</t>
    </rPh>
    <rPh sb="5" eb="7">
      <t>キカン</t>
    </rPh>
    <rPh sb="10" eb="12">
      <t>イッパン</t>
    </rPh>
    <rPh sb="12" eb="14">
      <t>ビョウイン</t>
    </rPh>
    <phoneticPr fontId="2"/>
  </si>
  <si>
    <t>ＩＣＵ</t>
    <phoneticPr fontId="2"/>
  </si>
  <si>
    <t>対象経費支出予定額</t>
    <phoneticPr fontId="2"/>
  </si>
  <si>
    <t>(単位：円）</t>
    <phoneticPr fontId="2"/>
  </si>
  <si>
    <t>ＨＣＵ</t>
    <phoneticPr fontId="2"/>
  </si>
  <si>
    <t>（11）新型コロナウイルスに感染した医師等にかわり診療等を行う医師等派遣体制の確保事業</t>
    <rPh sb="4" eb="6">
      <t>シンガタ</t>
    </rPh>
    <rPh sb="14" eb="16">
      <t>カンセン</t>
    </rPh>
    <rPh sb="18" eb="20">
      <t>イシ</t>
    </rPh>
    <rPh sb="20" eb="21">
      <t>トウ</t>
    </rPh>
    <rPh sb="25" eb="27">
      <t>シンリョウ</t>
    </rPh>
    <rPh sb="27" eb="28">
      <t>トウ</t>
    </rPh>
    <rPh sb="29" eb="30">
      <t>オコナ</t>
    </rPh>
    <rPh sb="31" eb="33">
      <t>イシ</t>
    </rPh>
    <rPh sb="33" eb="34">
      <t>トウ</t>
    </rPh>
    <rPh sb="34" eb="36">
      <t>ハケン</t>
    </rPh>
    <rPh sb="36" eb="38">
      <t>タイセイ</t>
    </rPh>
    <rPh sb="39" eb="41">
      <t>カクホ</t>
    </rPh>
    <rPh sb="41" eb="43">
      <t>ジギョウ</t>
    </rPh>
    <phoneticPr fontId="2"/>
  </si>
  <si>
    <t>（12）新型コロナウイルス感染症により休業等にとなった医療機関等に対する継続・再開支援事業</t>
    <rPh sb="4" eb="6">
      <t>シンガタ</t>
    </rPh>
    <rPh sb="13" eb="16">
      <t>カンセンショウ</t>
    </rPh>
    <rPh sb="19" eb="21">
      <t>キュウギョウ</t>
    </rPh>
    <rPh sb="21" eb="22">
      <t>トウ</t>
    </rPh>
    <rPh sb="27" eb="29">
      <t>イリョウ</t>
    </rPh>
    <rPh sb="29" eb="31">
      <t>キカン</t>
    </rPh>
    <rPh sb="31" eb="32">
      <t>トウ</t>
    </rPh>
    <rPh sb="33" eb="34">
      <t>タイ</t>
    </rPh>
    <rPh sb="36" eb="38">
      <t>ケイゾク</t>
    </rPh>
    <rPh sb="39" eb="41">
      <t>サイカイ</t>
    </rPh>
    <rPh sb="41" eb="43">
      <t>シエン</t>
    </rPh>
    <rPh sb="43" eb="45">
      <t>ジギョウ</t>
    </rPh>
    <phoneticPr fontId="2"/>
  </si>
  <si>
    <t>（13）新型コロナウイルス感染症重点医療機関等設備整備事業</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phoneticPr fontId="2"/>
  </si>
  <si>
    <t>別紙４（13）</t>
    <rPh sb="0" eb="2">
      <t>ベッシ</t>
    </rPh>
    <phoneticPr fontId="2"/>
  </si>
  <si>
    <t>食糧費</t>
    <rPh sb="0" eb="3">
      <t>ショクリョウヒ</t>
    </rPh>
    <phoneticPr fontId="2"/>
  </si>
  <si>
    <t>業務調整員</t>
    <rPh sb="0" eb="2">
      <t>ギョウム</t>
    </rPh>
    <rPh sb="2" eb="4">
      <t>チョウセイ</t>
    </rPh>
    <rPh sb="4" eb="5">
      <t>イン</t>
    </rPh>
    <phoneticPr fontId="2"/>
  </si>
  <si>
    <t>①医療チーム派遣経費</t>
    <rPh sb="1" eb="3">
      <t>イリョウ</t>
    </rPh>
    <rPh sb="6" eb="8">
      <t>ハケン</t>
    </rPh>
    <rPh sb="8" eb="10">
      <t>ケイヒ</t>
    </rPh>
    <phoneticPr fontId="2"/>
  </si>
  <si>
    <t>②医療チーム活動費</t>
    <rPh sb="1" eb="3">
      <t>イリョウ</t>
    </rPh>
    <rPh sb="6" eb="8">
      <t>カツドウ</t>
    </rPh>
    <rPh sb="8" eb="9">
      <t>ヒ</t>
    </rPh>
    <phoneticPr fontId="2"/>
  </si>
  <si>
    <t>小計</t>
    <rPh sb="0" eb="2">
      <t>ショウケイ</t>
    </rPh>
    <phoneticPr fontId="2"/>
  </si>
  <si>
    <t>合計（①＋②）</t>
    <rPh sb="0" eb="2">
      <t>ゴウケイ</t>
    </rPh>
    <phoneticPr fontId="2"/>
  </si>
  <si>
    <t>（8）新型コロナウイルス感染症重点医療機関体制整備事業</t>
    <rPh sb="3" eb="5">
      <t>シンガタ</t>
    </rPh>
    <rPh sb="12" eb="15">
      <t>カンセンショウ</t>
    </rPh>
    <rPh sb="15" eb="17">
      <t>ジュウテン</t>
    </rPh>
    <rPh sb="17" eb="19">
      <t>イリョウ</t>
    </rPh>
    <rPh sb="19" eb="21">
      <t>キカン</t>
    </rPh>
    <rPh sb="21" eb="23">
      <t>タイセイ</t>
    </rPh>
    <rPh sb="23" eb="25">
      <t>セイビ</t>
    </rPh>
    <rPh sb="25" eb="27">
      <t>ジギョウ</t>
    </rPh>
    <phoneticPr fontId="2"/>
  </si>
  <si>
    <t>（9）新型コロナウイルス症を疑う患者受入れのための救急・周産期・小児医療体制確保事業</t>
    <rPh sb="12" eb="13">
      <t>ショウ</t>
    </rPh>
    <rPh sb="14" eb="15">
      <t>ウタガ</t>
    </rPh>
    <rPh sb="16" eb="18">
      <t>カンジャ</t>
    </rPh>
    <rPh sb="18" eb="20">
      <t>ウケイ</t>
    </rPh>
    <rPh sb="25" eb="27">
      <t>キュウキュウ</t>
    </rPh>
    <rPh sb="28" eb="31">
      <t>シュウサンキ</t>
    </rPh>
    <rPh sb="32" eb="34">
      <t>ショウニ</t>
    </rPh>
    <rPh sb="34" eb="36">
      <t>イリョウ</t>
    </rPh>
    <rPh sb="36" eb="38">
      <t>タイセイ</t>
    </rPh>
    <rPh sb="38" eb="40">
      <t>カクホ</t>
    </rPh>
    <rPh sb="40" eb="42">
      <t>ジギョウ</t>
    </rPh>
    <phoneticPr fontId="2"/>
  </si>
  <si>
    <t>（10）DMAT・DPAT等医療医療チーム派遣事業</t>
    <rPh sb="13" eb="16">
      <t>トウイリョウ</t>
    </rPh>
    <rPh sb="16" eb="18">
      <t>イリョウ</t>
    </rPh>
    <rPh sb="21" eb="23">
      <t>ハケン</t>
    </rPh>
    <rPh sb="23" eb="25">
      <t>ジギョウ</t>
    </rPh>
    <phoneticPr fontId="2"/>
  </si>
  <si>
    <t>（11）新型コロナウイルスに感染した医師等派遣体制の確保事業</t>
    <rPh sb="4" eb="6">
      <t>シンガタ</t>
    </rPh>
    <rPh sb="14" eb="16">
      <t>カンセン</t>
    </rPh>
    <rPh sb="18" eb="20">
      <t>イシ</t>
    </rPh>
    <rPh sb="20" eb="21">
      <t>トウ</t>
    </rPh>
    <rPh sb="21" eb="23">
      <t>ハケン</t>
    </rPh>
    <rPh sb="23" eb="25">
      <t>タイセイ</t>
    </rPh>
    <rPh sb="26" eb="28">
      <t>カクホ</t>
    </rPh>
    <rPh sb="28" eb="30">
      <t>ジギョウ</t>
    </rPh>
    <phoneticPr fontId="2"/>
  </si>
  <si>
    <t>（12）新型コロナウイルス感染症により休業等となった医療機関等に対する継続・再開支援事業</t>
    <rPh sb="4" eb="6">
      <t>シンガタ</t>
    </rPh>
    <rPh sb="13" eb="16">
      <t>カンセンショウ</t>
    </rPh>
    <rPh sb="19" eb="21">
      <t>キュウギョウ</t>
    </rPh>
    <rPh sb="21" eb="22">
      <t>トウ</t>
    </rPh>
    <rPh sb="26" eb="28">
      <t>イリョウ</t>
    </rPh>
    <rPh sb="28" eb="30">
      <t>キカン</t>
    </rPh>
    <rPh sb="30" eb="31">
      <t>トウ</t>
    </rPh>
    <rPh sb="32" eb="33">
      <t>タイ</t>
    </rPh>
    <rPh sb="35" eb="37">
      <t>ケイゾク</t>
    </rPh>
    <rPh sb="38" eb="40">
      <t>サイカイ</t>
    </rPh>
    <rPh sb="40" eb="42">
      <t>シエン</t>
    </rPh>
    <rPh sb="42" eb="44">
      <t>ジギョウ</t>
    </rPh>
    <phoneticPr fontId="2"/>
  </si>
  <si>
    <t>（13）新型コロナウイルス感染症重点医療機関等設備整備事業</t>
    <rPh sb="16" eb="18">
      <t>ジュウテン</t>
    </rPh>
    <rPh sb="18" eb="20">
      <t>イリョウ</t>
    </rPh>
    <rPh sb="20" eb="22">
      <t>キカン</t>
    </rPh>
    <rPh sb="22" eb="23">
      <t>トウ</t>
    </rPh>
    <rPh sb="23" eb="25">
      <t>セツビ</t>
    </rPh>
    <rPh sb="25" eb="27">
      <t>セイビ</t>
    </rPh>
    <rPh sb="27" eb="29">
      <t>ジギョウ</t>
    </rPh>
    <phoneticPr fontId="2"/>
  </si>
  <si>
    <t>（10）DMAT・DPAT等医療チーム派遣事業</t>
    <rPh sb="13" eb="14">
      <t>トウ</t>
    </rPh>
    <rPh sb="14" eb="16">
      <t>イリョウ</t>
    </rPh>
    <rPh sb="19" eb="21">
      <t>ハケン</t>
    </rPh>
    <phoneticPr fontId="1"/>
  </si>
  <si>
    <t>（9）新型コロナウイルス感染症を疑う患者受入れのための救急・周産期・小児医療体制確保事業</t>
    <rPh sb="3" eb="5">
      <t>シンガタ</t>
    </rPh>
    <rPh sb="12" eb="15">
      <t>カンセンショウ</t>
    </rPh>
    <rPh sb="16" eb="17">
      <t>ウタガ</t>
    </rPh>
    <rPh sb="18" eb="20">
      <t>カンジャ</t>
    </rPh>
    <rPh sb="20" eb="22">
      <t>ウケイ</t>
    </rPh>
    <rPh sb="27" eb="29">
      <t>キュウキュウ</t>
    </rPh>
    <rPh sb="30" eb="33">
      <t>シュウサンキ</t>
    </rPh>
    <rPh sb="34" eb="36">
      <t>ショウニ</t>
    </rPh>
    <rPh sb="36" eb="38">
      <t>イリョウ</t>
    </rPh>
    <rPh sb="38" eb="40">
      <t>タイセイ</t>
    </rPh>
    <rPh sb="40" eb="42">
      <t>カクホ</t>
    </rPh>
    <rPh sb="42" eb="44">
      <t>ジギョウ</t>
    </rPh>
    <phoneticPr fontId="2"/>
  </si>
  <si>
    <t xml:space="preserve">※　延べ空床数には、新型コロナウイルス感染症患者専用病床として稼働する病床のうち、令和２年４月１日（ただし、新型コロナウイルス感染症患者の受入れ体制が整った日以降）から令和３年３月31日までの病床数を記載してください。
　　なお、受入れ体制を整えるため工事等により使用できなくなった病床については、休止病床として計上してください。
</t>
    <phoneticPr fontId="2"/>
  </si>
  <si>
    <t>DMAT・DPAT等医療チーム派遣事業</t>
    <rPh sb="9" eb="10">
      <t>トウ</t>
    </rPh>
    <rPh sb="10" eb="12">
      <t>イリョウ</t>
    </rPh>
    <rPh sb="15" eb="17">
      <t>ハケン</t>
    </rPh>
    <rPh sb="17" eb="19">
      <t>ジギョウ</t>
    </rPh>
    <phoneticPr fontId="2"/>
  </si>
  <si>
    <t>新型コロナウイルス感染症により休業等となった医療機関等に対する継続・再開支援事業</t>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2"/>
  </si>
  <si>
    <t>ＩＣＵ</t>
  </si>
  <si>
    <t>ＨＣＵ</t>
  </si>
  <si>
    <t>　協力医療機関</t>
    <rPh sb="1" eb="3">
      <t>キョウリョク</t>
    </rPh>
    <rPh sb="3" eb="5">
      <t>イリョウ</t>
    </rPh>
    <rPh sb="5" eb="7">
      <t>キカン</t>
    </rPh>
    <phoneticPr fontId="2"/>
  </si>
  <si>
    <t>　その他知事が認める者</t>
    <rPh sb="3" eb="4">
      <t>タ</t>
    </rPh>
    <rPh sb="4" eb="6">
      <t>チジ</t>
    </rPh>
    <rPh sb="7" eb="8">
      <t>ミト</t>
    </rPh>
    <rPh sb="10" eb="11">
      <t>モノ</t>
    </rPh>
    <phoneticPr fontId="2"/>
  </si>
  <si>
    <r>
      <t>※　延べ空床数には、新型コロナウイルス感染症患者専用病床として稼働する病床のうち、令和２年４月１日（ただし、新型コロナウイルス感染症患者の受入れ体制が整った日以降）から</t>
    </r>
    <r>
      <rPr>
        <sz val="11"/>
        <rFont val="ＭＳ 明朝"/>
        <family val="1"/>
        <charset val="128"/>
      </rPr>
      <t>令和３年３月31日までの病床数を記載してください。
　　なお、受入れ体制を整えるため工事等により使用できなくなった病床については、休止病床として計上してください。</t>
    </r>
    <phoneticPr fontId="2"/>
  </si>
  <si>
    <t>令和２年12日13日以前に派遣する場合</t>
    <rPh sb="0" eb="2">
      <t>レイワ</t>
    </rPh>
    <rPh sb="3" eb="4">
      <t>ネン</t>
    </rPh>
    <rPh sb="6" eb="7">
      <t>ニチ</t>
    </rPh>
    <rPh sb="9" eb="10">
      <t>ニチ</t>
    </rPh>
    <rPh sb="10" eb="12">
      <t>イゼン</t>
    </rPh>
    <rPh sb="13" eb="15">
      <t>ハケン</t>
    </rPh>
    <rPh sb="17" eb="19">
      <t>バアイ</t>
    </rPh>
    <phoneticPr fontId="2"/>
  </si>
  <si>
    <t>令和２年12日14日以降に派遣する場合</t>
    <rPh sb="0" eb="2">
      <t>レイワ</t>
    </rPh>
    <rPh sb="3" eb="4">
      <t>ネン</t>
    </rPh>
    <rPh sb="6" eb="7">
      <t>ニチ</t>
    </rPh>
    <rPh sb="9" eb="10">
      <t>ニチ</t>
    </rPh>
    <rPh sb="10" eb="12">
      <t>イコウ</t>
    </rPh>
    <rPh sb="13" eb="15">
      <t>ハケン</t>
    </rPh>
    <rPh sb="17" eb="1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</si>
</sst>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0_ "/>
  </numFmts>
  <fonts count="37">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12"/>
      <name val="ＭＳ 明朝"/>
      <family val="1"/>
      <charset val="128"/>
    </font>
    <font>
      <sz val="6"/>
      <name val="ＭＳ Ｐゴシック"/>
      <family val="3"/>
      <charset val="128"/>
    </font>
    <font>
      <sz val="12"/>
      <color rgb="FF000000"/>
      <name val="ＭＳ 明朝"/>
      <family val="1"/>
      <charset val="128"/>
    </font>
    <font>
      <sz val="6"/>
      <name val="ＭＳ Ｐゴシック"/>
      <family val="2"/>
      <charset val="128"/>
    </font>
    <font>
      <sz val="14"/>
      <color rgb="FF000000"/>
      <name val="ＭＳ ゴシック"/>
      <family val="3"/>
      <charset val="128"/>
    </font>
    <font>
      <sz val="13"/>
      <color rgb="FF000000"/>
      <name val="ＭＳ ゴシック"/>
      <family val="3"/>
      <charset val="128"/>
    </font>
    <font>
      <sz val="12"/>
      <color rgb="FF000000"/>
      <name val="ＭＳ ゴシック"/>
      <family val="3"/>
      <charset val="128"/>
    </font>
    <font>
      <sz val="11"/>
      <color rgb="FF000000"/>
      <name val="ＭＳ 明朝"/>
      <family val="1"/>
      <charset val="128"/>
    </font>
    <font>
      <b/>
      <sz val="9"/>
      <color rgb="FF000000"/>
      <name val="ＭＳ Ｐゴシック"/>
      <family val="3"/>
      <charset val="128"/>
    </font>
    <font>
      <sz val="9"/>
      <color rgb="FF000000"/>
      <name val="ＭＳ Ｐゴシック"/>
      <family val="3"/>
      <charset val="128"/>
    </font>
    <font>
      <sz val="10"/>
      <name val="ＭＳ ゴシック"/>
      <family val="3"/>
      <charset val="128"/>
    </font>
    <font>
      <sz val="11"/>
      <name val="ＭＳ ゴシック"/>
      <family val="3"/>
      <charset val="128"/>
    </font>
    <font>
      <sz val="10"/>
      <color rgb="FFA6A6A6"/>
      <name val="ＭＳ ゴシック"/>
      <family val="3"/>
      <charset val="128"/>
    </font>
    <font>
      <sz val="10"/>
      <color rgb="FF000000"/>
      <name val="ＭＳ ゴシック"/>
      <family val="3"/>
      <charset val="128"/>
    </font>
    <font>
      <sz val="11"/>
      <color theme="1"/>
      <name val="ＭＳ 明朝"/>
      <family val="2"/>
      <charset val="128"/>
    </font>
    <font>
      <sz val="11"/>
      <color theme="1"/>
      <name val="ＭＳ 明朝"/>
      <family val="1"/>
      <charset val="128"/>
    </font>
    <font>
      <u/>
      <sz val="11"/>
      <color theme="1"/>
      <name val="ＭＳ 明朝"/>
      <family val="1"/>
      <charset val="128"/>
    </font>
    <font>
      <sz val="12"/>
      <color rgb="FF000000"/>
      <name val="ＭＳ 明朝"/>
      <family val="2"/>
      <charset val="128"/>
    </font>
    <font>
      <sz val="11"/>
      <color theme="1"/>
      <name val="ＭＳ Ｐゴシック"/>
      <family val="2"/>
    </font>
    <font>
      <sz val="11"/>
      <color rgb="FF000000"/>
      <name val="ＭＳ 明朝"/>
      <family val="2"/>
      <charset val="128"/>
    </font>
    <font>
      <u/>
      <sz val="11"/>
      <color rgb="FF000000"/>
      <name val="ＭＳ 明朝"/>
      <family val="2"/>
      <charset val="128"/>
    </font>
    <font>
      <u/>
      <sz val="11"/>
      <color rgb="FF000000"/>
      <name val="ＭＳ 明朝"/>
      <family val="1"/>
      <charset val="128"/>
    </font>
    <font>
      <b/>
      <sz val="11"/>
      <color rgb="FF000000"/>
      <name val="ＭＳ 明朝"/>
      <family val="1"/>
      <charset val="128"/>
    </font>
    <font>
      <sz val="11"/>
      <name val="ＭＳ 明朝"/>
      <family val="1"/>
      <charset val="128"/>
    </font>
    <font>
      <sz val="11"/>
      <color rgb="FF000000"/>
      <name val="ＭＳ Ｐゴシック"/>
      <family val="3"/>
      <charset val="128"/>
    </font>
    <font>
      <sz val="10"/>
      <color theme="1"/>
      <name val="ＭＳ 明朝"/>
      <family val="2"/>
      <charset val="128"/>
    </font>
    <font>
      <sz val="11"/>
      <color rgb="FF000000"/>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0"/>
      <color theme="1"/>
      <name val="ＭＳ 明朝"/>
      <family val="1"/>
      <charset val="128"/>
    </font>
    <font>
      <sz val="11"/>
      <name val="ＭＳ 明朝"/>
      <family val="2"/>
      <charset val="128"/>
    </font>
    <font>
      <sz val="11"/>
      <name val="ＭＳ Ｐゴシック"/>
      <family val="3"/>
      <charset val="128"/>
      <scheme val="minor"/>
    </font>
  </fonts>
  <fills count="12">
    <fill>
      <patternFill patternType="none"/>
    </fill>
    <fill>
      <patternFill patternType="gray125"/>
    </fill>
    <fill>
      <patternFill patternType="solid">
        <fgColor rgb="FFDAEEF3"/>
        <bgColor rgb="FF000000"/>
      </patternFill>
    </fill>
    <fill>
      <patternFill patternType="solid">
        <fgColor rgb="FFFFCCFF"/>
        <bgColor indexed="64"/>
      </patternFill>
    </fill>
    <fill>
      <patternFill patternType="solid">
        <fgColor rgb="FFCCFFFF"/>
        <bgColor rgb="FF000000"/>
      </patternFill>
    </fill>
    <fill>
      <patternFill patternType="solid">
        <fgColor theme="4" tint="0.79998168889431442"/>
        <bgColor indexed="64"/>
      </patternFill>
    </fill>
    <fill>
      <patternFill patternType="solid">
        <fgColor rgb="FFFFCCFF"/>
        <bgColor rgb="FF000000"/>
      </patternFill>
    </fill>
    <fill>
      <patternFill patternType="solid">
        <fgColor rgb="FF00B0F0"/>
        <bgColor rgb="FF000000"/>
      </patternFill>
    </fill>
    <fill>
      <patternFill patternType="solid">
        <fgColor theme="4" tint="0.79998168889431442"/>
        <bgColor rgb="FF000000"/>
      </patternFill>
    </fill>
    <fill>
      <patternFill patternType="solid">
        <fgColor rgb="FF00B0F0"/>
        <bgColor indexed="64"/>
      </patternFill>
    </fill>
    <fill>
      <patternFill patternType="solid">
        <fgColor rgb="FFDDEBF7"/>
        <bgColor rgb="FF000000"/>
      </patternFill>
    </fill>
    <fill>
      <patternFill patternType="solid">
        <fgColor theme="8"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diagonalDown="1">
      <left style="thin">
        <color auto="1"/>
      </left>
      <right style="thin">
        <color auto="1"/>
      </right>
      <top style="double">
        <color auto="1"/>
      </top>
      <bottom style="thin">
        <color auto="1"/>
      </bottom>
      <diagonal style="thin">
        <color auto="1"/>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diagonalDown="1">
      <left style="thin">
        <color auto="1"/>
      </left>
      <right/>
      <top style="double">
        <color auto="1"/>
      </top>
      <bottom style="thin">
        <color auto="1"/>
      </bottom>
      <diagonal style="thin">
        <color auto="1"/>
      </diagonal>
    </border>
    <border diagonalDown="1">
      <left/>
      <right style="thin">
        <color auto="1"/>
      </right>
      <top style="double">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bottom style="double">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left/>
      <right/>
      <top style="thin">
        <color auto="1"/>
      </top>
      <bottom/>
      <diagonal/>
    </border>
    <border>
      <left style="thick">
        <color auto="1"/>
      </left>
      <right style="thick">
        <color auto="1"/>
      </right>
      <top style="thick">
        <color auto="1"/>
      </top>
      <bottom style="thick">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diagonalDown="1">
      <left style="thin">
        <color auto="1"/>
      </left>
      <right style="thin">
        <color auto="1"/>
      </right>
      <top/>
      <bottom style="thin">
        <color auto="1"/>
      </bottom>
      <diagonal style="thin">
        <color auto="1"/>
      </diagonal>
    </border>
    <border>
      <left/>
      <right/>
      <top style="thin">
        <color auto="1"/>
      </top>
      <bottom style="double">
        <color auto="1"/>
      </bottom>
      <diagonal/>
    </border>
    <border>
      <left style="thin">
        <color auto="1"/>
      </left>
      <right/>
      <top style="thin">
        <color indexed="64"/>
      </top>
      <bottom style="thick">
        <color auto="1"/>
      </bottom>
      <diagonal/>
    </border>
    <border>
      <left/>
      <right/>
      <top style="thin">
        <color indexed="64"/>
      </top>
      <bottom style="thick">
        <color auto="1"/>
      </bottom>
      <diagonal/>
    </border>
    <border>
      <left style="thick">
        <color indexed="64"/>
      </left>
      <right/>
      <top style="thick">
        <color auto="1"/>
      </top>
      <bottom style="thin">
        <color auto="1"/>
      </bottom>
      <diagonal/>
    </border>
    <border>
      <left/>
      <right style="thick">
        <color indexed="64"/>
      </right>
      <top style="thick">
        <color auto="1"/>
      </top>
      <bottom style="thin">
        <color auto="1"/>
      </bottom>
      <diagonal/>
    </border>
    <border>
      <left/>
      <right/>
      <top style="thick">
        <color indexed="64"/>
      </top>
      <bottom/>
      <diagonal/>
    </border>
    <border diagonalDown="1">
      <left style="thick">
        <color indexed="64"/>
      </left>
      <right style="thin">
        <color auto="1"/>
      </right>
      <top style="double">
        <color auto="1"/>
      </top>
      <bottom style="thin">
        <color auto="1"/>
      </bottom>
      <diagonal style="thin">
        <color auto="1"/>
      </diagonal>
    </border>
    <border>
      <left style="thick">
        <color indexed="64"/>
      </left>
      <right/>
      <top style="thick">
        <color auto="1"/>
      </top>
      <bottom/>
      <diagonal/>
    </border>
    <border>
      <left style="thin">
        <color auto="1"/>
      </left>
      <right style="thick">
        <color indexed="64"/>
      </right>
      <top style="thin">
        <color indexed="64"/>
      </top>
      <bottom style="thin">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style="thin">
        <color auto="1"/>
      </left>
      <right style="thick">
        <color indexed="64"/>
      </right>
      <top style="double">
        <color indexed="64"/>
      </top>
      <bottom style="thin">
        <color auto="1"/>
      </bottom>
      <diagonal/>
    </border>
    <border>
      <left style="thin">
        <color auto="1"/>
      </left>
      <right style="thick">
        <color indexed="64"/>
      </right>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22" fillId="0" borderId="0" applyFont="0" applyFill="0" applyBorder="0" applyAlignment="0" applyProtection="0">
      <alignment vertical="center"/>
    </xf>
  </cellStyleXfs>
  <cellXfs count="495">
    <xf numFmtId="0" fontId="0" fillId="0" borderId="0" xfId="0">
      <alignment vertical="center"/>
    </xf>
    <xf numFmtId="0" fontId="7" fillId="0" borderId="0" xfId="0" applyFont="1" applyFill="1" applyBorder="1">
      <alignment vertical="center"/>
    </xf>
    <xf numFmtId="0" fontId="9" fillId="0" borderId="0" xfId="0" applyFont="1" applyFill="1" applyBorder="1">
      <alignment vertical="center"/>
    </xf>
    <xf numFmtId="0" fontId="7" fillId="0" borderId="0" xfId="0" applyFont="1" applyFill="1" applyBorder="1" applyAlignment="1">
      <alignment horizontal="right" vertical="center"/>
    </xf>
    <xf numFmtId="0" fontId="7" fillId="0" borderId="7" xfId="0" applyFont="1" applyFill="1" applyBorder="1" applyAlignment="1">
      <alignment vertical="center"/>
    </xf>
    <xf numFmtId="0" fontId="7" fillId="0" borderId="8" xfId="0" applyFont="1" applyFill="1" applyBorder="1" applyAlignment="1">
      <alignment horizontal="distributed" vertical="center"/>
    </xf>
    <xf numFmtId="0" fontId="10" fillId="0" borderId="0" xfId="0" applyFont="1" applyFill="1" applyBorder="1">
      <alignment vertical="center"/>
    </xf>
    <xf numFmtId="0" fontId="11" fillId="0" borderId="0" xfId="0" applyFont="1" applyFill="1" applyBorder="1">
      <alignment vertical="center"/>
    </xf>
    <xf numFmtId="0" fontId="7" fillId="0" borderId="0" xfId="0" applyFont="1" applyFill="1" applyBorder="1" applyAlignment="1">
      <alignment vertical="center"/>
    </xf>
    <xf numFmtId="0" fontId="7" fillId="0" borderId="1" xfId="0" applyFont="1" applyFill="1" applyBorder="1" applyAlignment="1">
      <alignment horizontal="right" vertical="center"/>
    </xf>
    <xf numFmtId="0" fontId="7" fillId="0" borderId="1"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0" xfId="0" applyFont="1" applyFill="1" applyBorder="1" applyAlignment="1">
      <alignment horizontal="center" vertical="center"/>
    </xf>
    <xf numFmtId="0" fontId="7" fillId="0" borderId="3" xfId="0" applyFont="1" applyFill="1" applyBorder="1" applyAlignment="1">
      <alignment horizontal="distributed" vertical="center"/>
    </xf>
    <xf numFmtId="38" fontId="7" fillId="0" borderId="3" xfId="1" applyFont="1" applyFill="1" applyBorder="1" applyAlignment="1">
      <alignment horizontal="right" vertical="center"/>
    </xf>
    <xf numFmtId="0" fontId="7" fillId="0" borderId="12" xfId="0" applyFont="1" applyFill="1" applyBorder="1" applyAlignment="1">
      <alignment horizontal="distributed" vertical="center"/>
    </xf>
    <xf numFmtId="38" fontId="7" fillId="0" borderId="12" xfId="1" applyFont="1" applyFill="1" applyBorder="1" applyAlignment="1">
      <alignment horizontal="right" vertical="center"/>
    </xf>
    <xf numFmtId="0" fontId="7" fillId="0" borderId="5" xfId="0" applyFont="1" applyFill="1" applyBorder="1">
      <alignment vertical="center"/>
    </xf>
    <xf numFmtId="0" fontId="7" fillId="0" borderId="7" xfId="0" applyFont="1" applyFill="1" applyBorder="1">
      <alignment vertical="center"/>
    </xf>
    <xf numFmtId="38" fontId="7" fillId="2" borderId="12" xfId="1" applyFont="1" applyFill="1" applyBorder="1" applyAlignment="1">
      <alignment horizontal="right" vertical="center"/>
    </xf>
    <xf numFmtId="0" fontId="7" fillId="0" borderId="4" xfId="0" applyFont="1" applyFill="1" applyBorder="1" applyAlignment="1">
      <alignment horizontal="distributed" vertical="center"/>
    </xf>
    <xf numFmtId="38" fontId="7" fillId="0" borderId="4" xfId="1" applyFont="1" applyFill="1" applyBorder="1" applyAlignment="1">
      <alignment horizontal="right" vertical="center"/>
    </xf>
    <xf numFmtId="0" fontId="7" fillId="0" borderId="14" xfId="0" applyFont="1" applyFill="1" applyBorder="1">
      <alignment vertical="center"/>
    </xf>
    <xf numFmtId="0" fontId="7" fillId="0" borderId="20" xfId="0" applyFont="1" applyFill="1" applyBorder="1">
      <alignment vertical="center"/>
    </xf>
    <xf numFmtId="38" fontId="7" fillId="2" borderId="1" xfId="1" applyFont="1" applyFill="1" applyBorder="1" applyAlignment="1">
      <alignment horizontal="right" vertical="center"/>
    </xf>
    <xf numFmtId="0" fontId="7" fillId="0" borderId="1" xfId="0" applyFont="1" applyFill="1" applyBorder="1" applyAlignment="1">
      <alignment horizontal="distributed" vertical="center"/>
    </xf>
    <xf numFmtId="0" fontId="5" fillId="0" borderId="0" xfId="0" applyFont="1" applyFill="1" applyBorder="1">
      <alignment vertical="center"/>
    </xf>
    <xf numFmtId="38" fontId="5" fillId="0" borderId="0" xfId="1" applyFont="1" applyFill="1" applyBorder="1" applyAlignment="1">
      <alignment horizontal="right" vertical="center"/>
    </xf>
    <xf numFmtId="49" fontId="5"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5" fillId="4" borderId="0" xfId="0" applyFont="1" applyFill="1" applyBorder="1" applyAlignment="1">
      <alignment horizontal="right"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4" xfId="0" quotePrefix="1" applyFont="1" applyFill="1" applyBorder="1" applyAlignment="1">
      <alignment horizontal="center" vertical="center" wrapText="1"/>
    </xf>
    <xf numFmtId="0" fontId="17" fillId="0" borderId="0" xfId="0" applyFont="1" applyFill="1" applyBorder="1" applyAlignment="1">
      <alignment vertical="center"/>
    </xf>
    <xf numFmtId="0" fontId="15" fillId="0" borderId="3" xfId="0" applyFont="1" applyFill="1" applyBorder="1" applyAlignment="1">
      <alignment vertical="center"/>
    </xf>
    <xf numFmtId="0" fontId="15" fillId="0" borderId="19" xfId="0" applyFont="1" applyFill="1" applyBorder="1" applyAlignment="1">
      <alignment horizontal="right" vertical="center"/>
    </xf>
    <xf numFmtId="0" fontId="15" fillId="0" borderId="0" xfId="0" applyFont="1" applyFill="1" applyBorder="1" applyAlignment="1">
      <alignment vertical="center" wrapText="1"/>
    </xf>
    <xf numFmtId="176" fontId="15" fillId="0" borderId="4" xfId="0" applyNumberFormat="1" applyFont="1" applyFill="1" applyBorder="1" applyAlignment="1">
      <alignment vertical="center" wrapText="1"/>
    </xf>
    <xf numFmtId="3" fontId="15" fillId="2" borderId="4" xfId="0" applyNumberFormat="1" applyFont="1" applyFill="1" applyBorder="1" applyAlignment="1">
      <alignment vertical="center" wrapText="1"/>
    </xf>
    <xf numFmtId="3" fontId="15" fillId="0" borderId="4" xfId="0" applyNumberFormat="1" applyFont="1" applyFill="1" applyBorder="1" applyAlignment="1">
      <alignment vertical="center" wrapText="1"/>
    </xf>
    <xf numFmtId="38" fontId="15" fillId="0" borderId="4" xfId="1" applyFont="1" applyFill="1" applyBorder="1" applyAlignment="1">
      <alignment vertical="center" wrapText="1"/>
    </xf>
    <xf numFmtId="3" fontId="15" fillId="0" borderId="0" xfId="0" applyNumberFormat="1" applyFont="1" applyFill="1" applyBorder="1" applyAlignment="1">
      <alignment vertical="center" wrapText="1"/>
    </xf>
    <xf numFmtId="38" fontId="15" fillId="0" borderId="20" xfId="0" applyNumberFormat="1" applyFont="1" applyFill="1" applyBorder="1" applyAlignment="1">
      <alignment vertical="center" wrapText="1"/>
    </xf>
    <xf numFmtId="0" fontId="15" fillId="0" borderId="0" xfId="0" applyFont="1" applyFill="1" applyBorder="1" applyAlignment="1">
      <alignment horizontal="right" vertical="center"/>
    </xf>
    <xf numFmtId="0" fontId="19" fillId="0" borderId="0" xfId="0" applyFont="1">
      <alignment vertical="center"/>
    </xf>
    <xf numFmtId="0" fontId="20" fillId="0" borderId="0" xfId="0" applyFont="1" applyAlignment="1">
      <alignment horizontal="right" vertical="center"/>
    </xf>
    <xf numFmtId="0" fontId="21" fillId="0" borderId="0" xfId="0" applyFont="1" applyAlignment="1"/>
    <xf numFmtId="0" fontId="20" fillId="0" borderId="1" xfId="0" applyFont="1" applyBorder="1">
      <alignment vertical="center"/>
    </xf>
    <xf numFmtId="0" fontId="20" fillId="0" borderId="2" xfId="0" applyFont="1" applyBorder="1">
      <alignment vertical="center"/>
    </xf>
    <xf numFmtId="0" fontId="20" fillId="0" borderId="6" xfId="0" applyFont="1" applyBorder="1">
      <alignment vertical="center"/>
    </xf>
    <xf numFmtId="38" fontId="20" fillId="0" borderId="1" xfId="1" applyFont="1" applyBorder="1">
      <alignment vertical="center"/>
    </xf>
    <xf numFmtId="0" fontId="19" fillId="0" borderId="0" xfId="0" applyFont="1" applyAlignment="1">
      <alignment horizontal="right" vertical="center"/>
    </xf>
    <xf numFmtId="0" fontId="21" fillId="5" borderId="0" xfId="0" applyFont="1" applyFill="1" applyAlignment="1"/>
    <xf numFmtId="0" fontId="20" fillId="5" borderId="1" xfId="0" applyFont="1" applyFill="1" applyBorder="1">
      <alignment vertical="center"/>
    </xf>
    <xf numFmtId="38" fontId="20" fillId="5" borderId="1" xfId="1" applyFont="1" applyFill="1" applyBorder="1">
      <alignment vertical="center"/>
    </xf>
    <xf numFmtId="0" fontId="20" fillId="5" borderId="3" xfId="0" applyFont="1" applyFill="1" applyBorder="1">
      <alignment vertical="center"/>
    </xf>
    <xf numFmtId="0" fontId="20" fillId="0" borderId="1" xfId="0" applyFont="1" applyFill="1" applyBorder="1">
      <alignment vertical="center"/>
    </xf>
    <xf numFmtId="0" fontId="20" fillId="0" borderId="3" xfId="0" applyFont="1" applyFill="1" applyBorder="1">
      <alignment vertical="center"/>
    </xf>
    <xf numFmtId="0" fontId="24" fillId="0" borderId="0" xfId="2" applyFont="1" applyFill="1" applyBorder="1">
      <alignment vertical="center"/>
    </xf>
    <xf numFmtId="0" fontId="24" fillId="3" borderId="1" xfId="2" applyFont="1" applyFill="1" applyBorder="1" applyAlignment="1">
      <alignment horizontal="center" vertical="center"/>
    </xf>
    <xf numFmtId="0" fontId="24" fillId="0" borderId="1" xfId="2" applyFont="1" applyFill="1" applyBorder="1" applyAlignment="1">
      <alignment horizontal="left" vertical="center"/>
    </xf>
    <xf numFmtId="0" fontId="24" fillId="0" borderId="1" xfId="2" applyFont="1" applyFill="1" applyBorder="1" applyAlignment="1">
      <alignment horizontal="left" vertical="center" wrapText="1"/>
    </xf>
    <xf numFmtId="0" fontId="24" fillId="0" borderId="9" xfId="2" applyFont="1" applyFill="1" applyBorder="1" applyAlignment="1">
      <alignment horizontal="left" vertical="center"/>
    </xf>
    <xf numFmtId="0" fontId="24" fillId="0" borderId="8" xfId="2" applyFont="1" applyFill="1" applyBorder="1" applyAlignment="1">
      <alignment horizontal="left" vertical="center"/>
    </xf>
    <xf numFmtId="0" fontId="24" fillId="0" borderId="6" xfId="2" applyFont="1" applyFill="1" applyBorder="1">
      <alignment vertical="center"/>
    </xf>
    <xf numFmtId="0" fontId="28" fillId="0" borderId="0" xfId="0" applyFont="1" applyFill="1" applyAlignment="1">
      <alignment horizontal="right"/>
    </xf>
    <xf numFmtId="0" fontId="24" fillId="5" borderId="1" xfId="2" applyFont="1" applyFill="1" applyBorder="1" applyAlignment="1">
      <alignment horizontal="right" vertical="center"/>
    </xf>
    <xf numFmtId="0" fontId="24" fillId="5" borderId="1" xfId="2" applyFont="1" applyFill="1" applyBorder="1" applyAlignment="1">
      <alignment horizontal="left" vertical="center"/>
    </xf>
    <xf numFmtId="38" fontId="23" fillId="5" borderId="1" xfId="3" applyFont="1" applyFill="1" applyBorder="1" applyAlignment="1">
      <alignment horizontal="right" vertical="center"/>
    </xf>
    <xf numFmtId="0" fontId="24" fillId="5" borderId="1" xfId="2" applyFont="1" applyFill="1" applyBorder="1">
      <alignment vertical="center"/>
    </xf>
    <xf numFmtId="0" fontId="24" fillId="5" borderId="4" xfId="2" applyFont="1" applyFill="1" applyBorder="1" applyAlignment="1">
      <alignment horizontal="center" vertical="center"/>
    </xf>
    <xf numFmtId="38" fontId="23" fillId="5" borderId="1" xfId="3" applyFont="1" applyFill="1" applyBorder="1">
      <alignment vertical="center"/>
    </xf>
    <xf numFmtId="0" fontId="24" fillId="3" borderId="3" xfId="2" applyFont="1" applyFill="1" applyBorder="1" applyAlignment="1">
      <alignment horizontal="center" vertical="center" wrapText="1"/>
    </xf>
    <xf numFmtId="0" fontId="24" fillId="3" borderId="1" xfId="2" applyFont="1" applyFill="1" applyBorder="1" applyAlignment="1">
      <alignment horizontal="center" vertical="center" wrapText="1"/>
    </xf>
    <xf numFmtId="0" fontId="24" fillId="5" borderId="1" xfId="2" applyFont="1" applyFill="1" applyBorder="1" applyAlignment="1">
      <alignment horizontal="center" vertical="center"/>
    </xf>
    <xf numFmtId="0" fontId="29" fillId="0" borderId="0" xfId="0" applyFont="1" applyFill="1" applyBorder="1">
      <alignment vertical="center"/>
    </xf>
    <xf numFmtId="0" fontId="19" fillId="0" borderId="0" xfId="0" applyFont="1" applyFill="1" applyBorder="1">
      <alignment vertical="center"/>
    </xf>
    <xf numFmtId="0" fontId="25" fillId="0" borderId="0" xfId="0" applyFont="1" applyFill="1" applyBorder="1" applyAlignment="1">
      <alignment horizontal="left"/>
    </xf>
    <xf numFmtId="0" fontId="19" fillId="6" borderId="1" xfId="0" applyFont="1" applyFill="1" applyBorder="1" applyAlignment="1">
      <alignment horizontal="center" vertical="center" shrinkToFit="1"/>
    </xf>
    <xf numFmtId="0" fontId="19" fillId="6" borderId="1" xfId="0" applyFont="1" applyFill="1" applyBorder="1" applyAlignment="1">
      <alignment horizontal="center" vertical="center"/>
    </xf>
    <xf numFmtId="0" fontId="19" fillId="0" borderId="1" xfId="0" applyFont="1" applyFill="1" applyBorder="1">
      <alignment vertical="center"/>
    </xf>
    <xf numFmtId="38" fontId="19" fillId="0" borderId="1" xfId="3" applyFont="1" applyFill="1" applyBorder="1">
      <alignment vertical="center"/>
    </xf>
    <xf numFmtId="0" fontId="19" fillId="0" borderId="6" xfId="0" applyFont="1" applyFill="1" applyBorder="1">
      <alignment vertical="center"/>
    </xf>
    <xf numFmtId="0" fontId="19" fillId="0" borderId="24" xfId="0" applyFont="1" applyFill="1" applyBorder="1">
      <alignment vertical="center"/>
    </xf>
    <xf numFmtId="38" fontId="19" fillId="0" borderId="32" xfId="0" applyNumberFormat="1" applyFont="1" applyFill="1" applyBorder="1">
      <alignment vertical="center"/>
    </xf>
    <xf numFmtId="0" fontId="19" fillId="0" borderId="25" xfId="0" applyFont="1" applyFill="1" applyBorder="1">
      <alignment vertical="center"/>
    </xf>
    <xf numFmtId="0" fontId="19" fillId="0" borderId="1" xfId="0" applyFont="1" applyFill="1" applyBorder="1" applyAlignment="1">
      <alignment vertical="center" shrinkToFit="1"/>
    </xf>
    <xf numFmtId="0" fontId="19" fillId="0" borderId="0" xfId="0" applyFont="1" applyFill="1" applyBorder="1" applyAlignment="1">
      <alignment vertical="center"/>
    </xf>
    <xf numFmtId="0" fontId="25" fillId="0" borderId="0" xfId="0" applyFont="1" applyFill="1" applyBorder="1" applyAlignment="1"/>
    <xf numFmtId="0" fontId="26" fillId="0" borderId="0" xfId="0" applyFont="1" applyFill="1" applyBorder="1" applyAlignment="1"/>
    <xf numFmtId="0" fontId="19" fillId="8" borderId="1" xfId="0" applyFont="1" applyFill="1" applyBorder="1">
      <alignment vertical="center"/>
    </xf>
    <xf numFmtId="0" fontId="19" fillId="5" borderId="1" xfId="0" applyFont="1" applyFill="1" applyBorder="1">
      <alignment vertical="center"/>
    </xf>
    <xf numFmtId="38" fontId="19" fillId="5" borderId="1" xfId="3" applyFont="1" applyFill="1" applyBorder="1">
      <alignment vertical="center"/>
    </xf>
    <xf numFmtId="0" fontId="19" fillId="5" borderId="1" xfId="0" applyFont="1" applyFill="1" applyBorder="1" applyAlignment="1">
      <alignment horizontal="left" vertical="center" shrinkToFit="1"/>
    </xf>
    <xf numFmtId="0" fontId="19" fillId="6" borderId="9" xfId="0" applyFont="1" applyFill="1" applyBorder="1" applyAlignment="1">
      <alignment horizontal="center" vertical="center"/>
    </xf>
    <xf numFmtId="0" fontId="19" fillId="0" borderId="1" xfId="0" applyFont="1" applyFill="1" applyBorder="1" applyAlignment="1">
      <alignment vertical="center" wrapText="1"/>
    </xf>
    <xf numFmtId="0" fontId="19" fillId="0" borderId="2" xfId="0" applyFont="1" applyFill="1" applyBorder="1" applyAlignment="1">
      <alignment horizontal="center" vertical="center"/>
    </xf>
    <xf numFmtId="0" fontId="19" fillId="0" borderId="11" xfId="0" applyFont="1" applyFill="1" applyBorder="1" applyAlignment="1">
      <alignment horizontal="center" vertical="center"/>
    </xf>
    <xf numFmtId="0" fontId="19" fillId="5" borderId="1" xfId="0" applyFont="1" applyFill="1" applyBorder="1" applyAlignment="1">
      <alignment vertical="center" wrapText="1"/>
    </xf>
    <xf numFmtId="38" fontId="19" fillId="0" borderId="4" xfId="3" applyFont="1" applyFill="1" applyBorder="1">
      <alignment vertical="center"/>
    </xf>
    <xf numFmtId="0" fontId="19" fillId="5" borderId="20" xfId="0" applyFont="1" applyFill="1" applyBorder="1">
      <alignment vertical="center"/>
    </xf>
    <xf numFmtId="0" fontId="20" fillId="3" borderId="1" xfId="0" applyFont="1" applyFill="1" applyBorder="1" applyAlignment="1">
      <alignment horizontal="center" vertical="center"/>
    </xf>
    <xf numFmtId="0" fontId="19" fillId="6" borderId="1" xfId="0" applyFont="1" applyFill="1" applyBorder="1" applyAlignment="1">
      <alignment vertical="center" wrapText="1" shrinkToFit="1"/>
    </xf>
    <xf numFmtId="0" fontId="30" fillId="0" borderId="1" xfId="0" applyFont="1" applyFill="1" applyBorder="1" applyAlignment="1">
      <alignment vertical="center" wrapText="1"/>
    </xf>
    <xf numFmtId="0" fontId="24" fillId="3" borderId="9" xfId="2" applyFont="1" applyFill="1" applyBorder="1" applyAlignment="1">
      <alignment horizontal="center" vertical="center"/>
    </xf>
    <xf numFmtId="38" fontId="20" fillId="9" borderId="2" xfId="0" applyNumberFormat="1" applyFont="1" applyFill="1" applyBorder="1">
      <alignment vertical="center"/>
    </xf>
    <xf numFmtId="38" fontId="19" fillId="9" borderId="2" xfId="0" applyNumberFormat="1" applyFont="1" applyFill="1" applyBorder="1">
      <alignment vertical="center"/>
    </xf>
    <xf numFmtId="0" fontId="24" fillId="9" borderId="2" xfId="2" applyFont="1" applyFill="1" applyBorder="1">
      <alignment vertical="center"/>
    </xf>
    <xf numFmtId="0" fontId="19" fillId="0" borderId="0" xfId="0" applyFont="1" applyFill="1" applyBorder="1" applyAlignment="1">
      <alignment horizontal="right" vertical="center"/>
    </xf>
    <xf numFmtId="0" fontId="20" fillId="0" borderId="6" xfId="0" applyFont="1" applyFill="1" applyBorder="1">
      <alignment vertical="center"/>
    </xf>
    <xf numFmtId="0" fontId="31" fillId="0" borderId="0" xfId="0" applyFont="1" applyFill="1" applyBorder="1">
      <alignment vertical="center"/>
    </xf>
    <xf numFmtId="0" fontId="24" fillId="0" borderId="1" xfId="0" applyFont="1" applyFill="1" applyBorder="1" applyAlignment="1">
      <alignment vertical="center" wrapText="1"/>
    </xf>
    <xf numFmtId="0" fontId="19" fillId="0" borderId="20" xfId="0" applyFont="1" applyFill="1" applyBorder="1">
      <alignment vertical="center"/>
    </xf>
    <xf numFmtId="38" fontId="15" fillId="0" borderId="20" xfId="1" applyFont="1" applyFill="1" applyBorder="1" applyAlignment="1">
      <alignment vertical="center" wrapText="1"/>
    </xf>
    <xf numFmtId="38" fontId="19" fillId="9" borderId="32" xfId="0" applyNumberFormat="1" applyFont="1" applyFill="1" applyBorder="1">
      <alignment vertical="center"/>
    </xf>
    <xf numFmtId="0" fontId="19" fillId="0" borderId="0" xfId="0" applyFont="1" applyFill="1" applyBorder="1" applyAlignment="1">
      <alignment horizontal="center" vertical="center"/>
    </xf>
    <xf numFmtId="0" fontId="32" fillId="0" borderId="0" xfId="0" applyFont="1">
      <alignment vertical="center"/>
    </xf>
    <xf numFmtId="0" fontId="31" fillId="0" borderId="0" xfId="2" applyFont="1" applyFill="1" applyBorder="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4" fillId="0" borderId="0" xfId="0" applyFont="1" applyFill="1" applyBorder="1" applyAlignment="1">
      <alignment horizontal="right" vertical="center"/>
    </xf>
    <xf numFmtId="0" fontId="24" fillId="6" borderId="1" xfId="0" applyFont="1" applyFill="1" applyBorder="1" applyAlignment="1">
      <alignment horizontal="center" vertical="center" shrinkToFit="1"/>
    </xf>
    <xf numFmtId="0" fontId="24" fillId="0" borderId="1" xfId="0" applyFont="1" applyFill="1" applyBorder="1" applyAlignment="1">
      <alignment vertical="center"/>
    </xf>
    <xf numFmtId="38" fontId="24" fillId="10" borderId="1" xfId="3" applyFont="1" applyFill="1" applyBorder="1">
      <alignment vertical="center"/>
    </xf>
    <xf numFmtId="38" fontId="24" fillId="0" borderId="1" xfId="3" applyFont="1" applyFill="1" applyBorder="1">
      <alignment vertical="center"/>
    </xf>
    <xf numFmtId="0" fontId="24" fillId="10" borderId="1" xfId="0" applyFont="1" applyFill="1" applyBorder="1" applyAlignment="1">
      <alignment vertical="center"/>
    </xf>
    <xf numFmtId="38" fontId="24" fillId="0" borderId="3" xfId="3" applyFont="1" applyFill="1" applyBorder="1">
      <alignment vertical="center"/>
    </xf>
    <xf numFmtId="0" fontId="33" fillId="0" borderId="0" xfId="0" applyFont="1" applyFill="1" applyBorder="1">
      <alignment vertical="center"/>
    </xf>
    <xf numFmtId="0" fontId="32" fillId="0" borderId="0" xfId="0" applyFont="1" applyFill="1" applyBorder="1">
      <alignment vertical="center"/>
    </xf>
    <xf numFmtId="0" fontId="19" fillId="6" borderId="1" xfId="0" applyFont="1" applyFill="1" applyBorder="1" applyAlignment="1">
      <alignment horizontal="center" vertical="center"/>
    </xf>
    <xf numFmtId="0" fontId="19" fillId="0" borderId="1" xfId="0" applyFont="1" applyFill="1" applyBorder="1" applyAlignment="1">
      <alignment horizontal="center" vertical="center"/>
    </xf>
    <xf numFmtId="0" fontId="24" fillId="6" borderId="1" xfId="0" applyFont="1" applyFill="1" applyBorder="1" applyAlignment="1">
      <alignment horizontal="center" vertical="center"/>
    </xf>
    <xf numFmtId="0" fontId="19" fillId="0" borderId="9" xfId="0" applyFont="1" applyFill="1" applyBorder="1" applyAlignment="1">
      <alignment horizontal="center" vertical="center"/>
    </xf>
    <xf numFmtId="3" fontId="15" fillId="0" borderId="20" xfId="0" applyNumberFormat="1" applyFont="1" applyFill="1" applyBorder="1" applyAlignment="1">
      <alignment vertical="center" wrapText="1"/>
    </xf>
    <xf numFmtId="3" fontId="15" fillId="5" borderId="4" xfId="0" applyNumberFormat="1" applyFont="1" applyFill="1" applyBorder="1" applyAlignment="1">
      <alignment vertical="center" wrapText="1"/>
    </xf>
    <xf numFmtId="3" fontId="15" fillId="5" borderId="20" xfId="0" applyNumberFormat="1" applyFont="1" applyFill="1" applyBorder="1" applyAlignment="1">
      <alignment vertical="center" wrapText="1"/>
    </xf>
    <xf numFmtId="0" fontId="19" fillId="6" borderId="1" xfId="0" applyFont="1" applyFill="1" applyBorder="1" applyAlignment="1">
      <alignment horizontal="center" vertical="center"/>
    </xf>
    <xf numFmtId="0" fontId="19" fillId="6" borderId="9"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top" wrapText="1"/>
    </xf>
    <xf numFmtId="0" fontId="19" fillId="6" borderId="1" xfId="0" applyFont="1" applyFill="1" applyBorder="1" applyAlignment="1">
      <alignment horizontal="center" vertical="center"/>
    </xf>
    <xf numFmtId="0" fontId="24" fillId="0" borderId="9" xfId="2" applyFont="1" applyFill="1" applyBorder="1" applyAlignment="1">
      <alignment horizontal="left" vertical="center"/>
    </xf>
    <xf numFmtId="0" fontId="19" fillId="6" borderId="1"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5" fillId="0" borderId="0" xfId="0" applyFont="1" applyFill="1" applyBorder="1">
      <alignment vertical="center"/>
    </xf>
    <xf numFmtId="0" fontId="28" fillId="0" borderId="0" xfId="0" applyFont="1" applyAlignment="1">
      <alignment horizontal="right" vertical="center"/>
    </xf>
    <xf numFmtId="0" fontId="35" fillId="0" borderId="0" xfId="0" applyFont="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35" fillId="0" borderId="51" xfId="0" applyFont="1" applyFill="1" applyBorder="1">
      <alignment vertical="center"/>
    </xf>
    <xf numFmtId="0" fontId="24" fillId="0" borderId="0" xfId="2" applyFont="1" applyFill="1" applyBorder="1" applyAlignment="1"/>
    <xf numFmtId="0" fontId="19" fillId="0" borderId="4" xfId="0" applyFont="1" applyFill="1" applyBorder="1" applyAlignment="1">
      <alignment vertical="center" wrapText="1"/>
    </xf>
    <xf numFmtId="0" fontId="19" fillId="5" borderId="20" xfId="0" applyFont="1" applyFill="1" applyBorder="1" applyAlignment="1">
      <alignment vertical="center" wrapText="1"/>
    </xf>
    <xf numFmtId="0" fontId="19" fillId="8" borderId="4" xfId="0" applyFont="1" applyFill="1" applyBorder="1">
      <alignment vertical="center"/>
    </xf>
    <xf numFmtId="0" fontId="19" fillId="5" borderId="4" xfId="0" applyFont="1" applyFill="1" applyBorder="1">
      <alignment vertical="center"/>
    </xf>
    <xf numFmtId="0" fontId="21" fillId="0" borderId="0" xfId="0" applyFont="1" applyFill="1" applyAlignment="1"/>
    <xf numFmtId="38" fontId="19" fillId="5" borderId="1" xfId="1" applyFont="1" applyFill="1" applyBorder="1">
      <alignment vertical="center"/>
    </xf>
    <xf numFmtId="38" fontId="19" fillId="5" borderId="4" xfId="1" applyFont="1" applyFill="1" applyBorder="1">
      <alignment vertical="center"/>
    </xf>
    <xf numFmtId="38" fontId="28" fillId="0" borderId="1" xfId="1" applyFont="1" applyBorder="1" applyProtection="1">
      <alignment vertical="center"/>
      <protection locked="0"/>
    </xf>
    <xf numFmtId="38" fontId="28" fillId="0" borderId="1" xfId="1" applyFont="1" applyBorder="1" applyProtection="1">
      <alignment vertical="center"/>
    </xf>
    <xf numFmtId="38" fontId="28" fillId="0" borderId="26" xfId="1" applyFont="1" applyBorder="1" applyProtection="1">
      <alignment vertical="center"/>
    </xf>
    <xf numFmtId="38" fontId="28" fillId="0" borderId="55" xfId="1" applyFont="1" applyBorder="1" applyProtection="1">
      <alignment vertical="center"/>
    </xf>
    <xf numFmtId="0" fontId="28" fillId="5" borderId="1" xfId="0" applyFont="1" applyFill="1" applyBorder="1" applyProtection="1">
      <alignment vertical="center"/>
      <protection locked="0"/>
    </xf>
    <xf numFmtId="0" fontId="28" fillId="3" borderId="1" xfId="0" applyFont="1" applyFill="1" applyBorder="1" applyAlignment="1" applyProtection="1">
      <alignment horizontal="center" vertical="center"/>
      <protection locked="0"/>
    </xf>
    <xf numFmtId="0" fontId="28" fillId="0" borderId="1" xfId="0" applyFont="1" applyBorder="1" applyProtection="1">
      <alignment vertical="center"/>
      <protection locked="0"/>
    </xf>
    <xf numFmtId="0" fontId="28" fillId="0" borderId="3" xfId="0" applyFont="1" applyBorder="1" applyProtection="1">
      <alignment vertical="center"/>
      <protection locked="0"/>
    </xf>
    <xf numFmtId="0" fontId="28" fillId="0" borderId="26" xfId="0" applyFont="1" applyFill="1" applyBorder="1" applyProtection="1">
      <alignment vertical="center"/>
      <protection locked="0"/>
    </xf>
    <xf numFmtId="0" fontId="28" fillId="0" borderId="2" xfId="0" applyFont="1" applyBorder="1" applyProtection="1">
      <alignment vertical="center"/>
      <protection locked="0"/>
    </xf>
    <xf numFmtId="0" fontId="28" fillId="0" borderId="6" xfId="0" applyFont="1" applyBorder="1" applyProtection="1">
      <alignment vertical="center"/>
      <protection locked="0"/>
    </xf>
    <xf numFmtId="38" fontId="28" fillId="9" borderId="53" xfId="0" applyNumberFormat="1" applyFont="1" applyFill="1" applyBorder="1" applyProtection="1">
      <alignment vertical="center"/>
      <protection locked="0"/>
    </xf>
    <xf numFmtId="0" fontId="28" fillId="0" borderId="52" xfId="0" applyFont="1" applyFill="1" applyBorder="1" applyProtection="1">
      <alignment vertical="center"/>
      <protection locked="0"/>
    </xf>
    <xf numFmtId="38" fontId="19" fillId="5" borderId="3" xfId="3" applyFont="1" applyFill="1" applyBorder="1">
      <alignment vertical="center"/>
    </xf>
    <xf numFmtId="38" fontId="19" fillId="0" borderId="57" xfId="0" applyNumberFormat="1" applyFont="1" applyFill="1" applyBorder="1">
      <alignment vertical="center"/>
    </xf>
    <xf numFmtId="38" fontId="20" fillId="0" borderId="2" xfId="0" applyNumberFormat="1" applyFont="1" applyBorder="1">
      <alignment vertical="center"/>
    </xf>
    <xf numFmtId="38" fontId="20" fillId="0" borderId="1" xfId="1" applyFont="1" applyBorder="1" applyProtection="1">
      <alignment vertical="center"/>
      <protection locked="0"/>
    </xf>
    <xf numFmtId="38" fontId="20" fillId="0" borderId="1" xfId="1" applyFont="1" applyBorder="1" applyProtection="1">
      <alignment vertical="center"/>
    </xf>
    <xf numFmtId="0" fontId="20" fillId="3" borderId="1" xfId="0" applyFont="1" applyFill="1" applyBorder="1" applyAlignment="1" applyProtection="1">
      <alignment horizontal="center" vertical="center"/>
      <protection locked="0"/>
    </xf>
    <xf numFmtId="0" fontId="20" fillId="0" borderId="1" xfId="0" applyFont="1" applyBorder="1" applyProtection="1">
      <alignment vertical="center"/>
      <protection locked="0"/>
    </xf>
    <xf numFmtId="0" fontId="20" fillId="5" borderId="1" xfId="0" applyFont="1" applyFill="1" applyBorder="1" applyProtection="1">
      <alignment vertical="center"/>
      <protection locked="0"/>
    </xf>
    <xf numFmtId="38" fontId="20" fillId="5" borderId="1" xfId="1" applyFont="1" applyFill="1" applyBorder="1" applyProtection="1">
      <alignment vertical="center"/>
      <protection locked="0"/>
    </xf>
    <xf numFmtId="0" fontId="20" fillId="5" borderId="3" xfId="0" applyFont="1" applyFill="1" applyBorder="1" applyProtection="1">
      <alignment vertical="center"/>
      <protection locked="0"/>
    </xf>
    <xf numFmtId="0" fontId="20" fillId="0" borderId="2" xfId="0" applyFont="1" applyBorder="1" applyProtection="1">
      <alignment vertical="center"/>
      <protection locked="0"/>
    </xf>
    <xf numFmtId="0" fontId="20" fillId="0" borderId="6" xfId="0" applyFont="1" applyBorder="1" applyProtection="1">
      <alignment vertical="center"/>
      <protection locked="0"/>
    </xf>
    <xf numFmtId="38" fontId="20" fillId="0" borderId="2" xfId="0" applyNumberFormat="1" applyFont="1" applyBorder="1" applyProtection="1">
      <alignment vertical="center"/>
      <protection locked="0"/>
    </xf>
    <xf numFmtId="38" fontId="20" fillId="9" borderId="2" xfId="0" applyNumberFormat="1" applyFont="1" applyFill="1" applyBorder="1" applyProtection="1">
      <alignment vertical="center"/>
      <protection locked="0"/>
    </xf>
    <xf numFmtId="38" fontId="19" fillId="0" borderId="2" xfId="0" applyNumberFormat="1" applyFont="1" applyFill="1" applyBorder="1">
      <alignment vertical="center"/>
    </xf>
    <xf numFmtId="38" fontId="19" fillId="0" borderId="58" xfId="0" applyNumberFormat="1" applyFont="1" applyFill="1" applyBorder="1">
      <alignment vertical="center"/>
    </xf>
    <xf numFmtId="38" fontId="19" fillId="5" borderId="55" xfId="3" applyFont="1" applyFill="1" applyBorder="1">
      <alignment vertical="center"/>
    </xf>
    <xf numFmtId="38" fontId="15" fillId="0" borderId="4" xfId="0" applyNumberFormat="1" applyFont="1" applyFill="1" applyBorder="1" applyAlignment="1">
      <alignment vertical="center" wrapText="1"/>
    </xf>
    <xf numFmtId="0" fontId="19" fillId="0" borderId="0" xfId="0" applyFont="1" applyFill="1" applyBorder="1" applyProtection="1">
      <alignment vertical="center"/>
      <protection locked="0"/>
    </xf>
    <xf numFmtId="0" fontId="19" fillId="0" borderId="0" xfId="0" applyFont="1" applyProtection="1">
      <alignment vertical="center"/>
      <protection locked="0"/>
    </xf>
    <xf numFmtId="0" fontId="32" fillId="0" borderId="0" xfId="0" applyFont="1" applyProtection="1">
      <alignment vertical="center"/>
      <protection locked="0"/>
    </xf>
    <xf numFmtId="0" fontId="20" fillId="0" borderId="0" xfId="0" applyFont="1" applyAlignment="1" applyProtection="1">
      <alignment horizontal="right" vertical="center"/>
      <protection locked="0"/>
    </xf>
    <xf numFmtId="0" fontId="19" fillId="0" borderId="0" xfId="0" applyFont="1" applyAlignment="1" applyProtection="1">
      <alignment horizontal="right" vertical="center"/>
      <protection locked="0"/>
    </xf>
    <xf numFmtId="0" fontId="34" fillId="0" borderId="1" xfId="0" applyFont="1" applyBorder="1" applyProtection="1">
      <alignment vertical="center"/>
      <protection locked="0"/>
    </xf>
    <xf numFmtId="0" fontId="20" fillId="0" borderId="3" xfId="0" applyFont="1" applyBorder="1" applyProtection="1">
      <alignment vertical="center"/>
      <protection locked="0"/>
    </xf>
    <xf numFmtId="0" fontId="20" fillId="0" borderId="26" xfId="0" applyFont="1" applyFill="1" applyBorder="1" applyProtection="1">
      <alignment vertical="center"/>
      <protection locked="0"/>
    </xf>
    <xf numFmtId="38" fontId="20" fillId="0" borderId="26" xfId="1" applyFont="1" applyBorder="1" applyProtection="1">
      <alignment vertical="center"/>
      <protection locked="0"/>
    </xf>
    <xf numFmtId="38" fontId="20" fillId="0" borderId="12" xfId="1" applyFont="1" applyBorder="1" applyAlignment="1" applyProtection="1">
      <alignment horizontal="right" vertical="center"/>
      <protection locked="0"/>
    </xf>
    <xf numFmtId="38" fontId="20" fillId="9" borderId="53" xfId="0" applyNumberFormat="1" applyFont="1" applyFill="1" applyBorder="1" applyProtection="1">
      <alignment vertical="center"/>
      <protection locked="0"/>
    </xf>
    <xf numFmtId="0" fontId="20" fillId="0" borderId="52" xfId="0" applyFont="1" applyFill="1" applyBorder="1" applyProtection="1">
      <alignment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0" borderId="51" xfId="0" applyFont="1" applyFill="1" applyBorder="1" applyProtection="1">
      <alignment vertical="center"/>
      <protection locked="0"/>
    </xf>
    <xf numFmtId="0" fontId="32" fillId="0" borderId="0" xfId="0" applyFont="1" applyFill="1" applyBorder="1" applyProtection="1">
      <alignment vertical="center"/>
      <protection locked="0"/>
    </xf>
    <xf numFmtId="0" fontId="19" fillId="0" borderId="0" xfId="0" applyFont="1" applyFill="1" applyBorder="1" applyAlignment="1" applyProtection="1">
      <alignment horizontal="right" vertical="center"/>
      <protection locked="0"/>
    </xf>
    <xf numFmtId="0" fontId="19" fillId="6" borderId="1" xfId="0"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protection locked="0"/>
    </xf>
    <xf numFmtId="38" fontId="19" fillId="0" borderId="1" xfId="3" applyFont="1" applyFill="1" applyBorder="1" applyProtection="1">
      <alignment vertical="center"/>
      <protection locked="0"/>
    </xf>
    <xf numFmtId="38" fontId="19" fillId="0" borderId="0" xfId="0" applyNumberFormat="1" applyFont="1" applyFill="1" applyBorder="1" applyProtection="1">
      <alignment vertical="center"/>
      <protection locked="0"/>
    </xf>
    <xf numFmtId="38" fontId="19" fillId="0" borderId="1" xfId="1" applyFont="1" applyFill="1" applyBorder="1" applyAlignment="1" applyProtection="1">
      <alignment vertical="center"/>
      <protection locked="0"/>
    </xf>
    <xf numFmtId="38" fontId="19" fillId="0" borderId="1" xfId="3" applyFont="1" applyFill="1" applyBorder="1" applyAlignment="1" applyProtection="1">
      <alignment horizontal="right" vertical="center"/>
      <protection locked="0"/>
    </xf>
    <xf numFmtId="38" fontId="19" fillId="11" borderId="1" xfId="3" applyFont="1" applyFill="1" applyBorder="1" applyAlignment="1" applyProtection="1">
      <alignment horizontal="center" vertical="center"/>
      <protection locked="0"/>
    </xf>
    <xf numFmtId="38" fontId="19" fillId="0" borderId="0" xfId="3" applyFont="1" applyFill="1" applyBorder="1" applyProtection="1">
      <alignment vertical="center"/>
      <protection locked="0"/>
    </xf>
    <xf numFmtId="0" fontId="19" fillId="0" borderId="1" xfId="0" applyFont="1" applyFill="1" applyBorder="1" applyAlignment="1" applyProtection="1">
      <alignment vertical="center" shrinkToFit="1"/>
      <protection locked="0"/>
    </xf>
    <xf numFmtId="0" fontId="19" fillId="0" borderId="1" xfId="0" applyFont="1" applyFill="1" applyBorder="1" applyProtection="1">
      <alignment vertical="center"/>
      <protection locked="0"/>
    </xf>
    <xf numFmtId="0" fontId="30" fillId="0" borderId="1" xfId="0" applyFont="1" applyFill="1" applyBorder="1" applyAlignment="1" applyProtection="1">
      <alignment vertical="center" wrapText="1"/>
      <protection locked="0"/>
    </xf>
    <xf numFmtId="0" fontId="19" fillId="0" borderId="14" xfId="0" applyFont="1" applyFill="1" applyBorder="1" applyProtection="1">
      <alignment vertical="center"/>
      <protection locked="0"/>
    </xf>
    <xf numFmtId="38" fontId="19" fillId="0" borderId="5" xfId="3" applyFont="1" applyFill="1" applyBorder="1" applyProtection="1">
      <alignment vertical="center"/>
      <protection locked="0"/>
    </xf>
    <xf numFmtId="0" fontId="19" fillId="0" borderId="6" xfId="0" applyFont="1" applyFill="1" applyBorder="1" applyProtection="1">
      <alignment vertical="center"/>
      <protection locked="0"/>
    </xf>
    <xf numFmtId="0" fontId="19" fillId="0" borderId="24" xfId="0" applyFont="1" applyFill="1" applyBorder="1" applyProtection="1">
      <alignment vertical="center"/>
      <protection locked="0"/>
    </xf>
    <xf numFmtId="38" fontId="27" fillId="0" borderId="0" xfId="3" applyFont="1" applyFill="1" applyBorder="1" applyProtection="1">
      <alignment vertical="center"/>
      <protection locked="0"/>
    </xf>
    <xf numFmtId="0" fontId="19" fillId="0" borderId="3" xfId="0" applyFont="1" applyFill="1" applyBorder="1" applyProtection="1">
      <alignment vertical="center"/>
      <protection locked="0"/>
    </xf>
    <xf numFmtId="38" fontId="20" fillId="0" borderId="57" xfId="0" applyNumberFormat="1" applyFont="1" applyBorder="1" applyProtection="1">
      <alignment vertical="center"/>
      <protection locked="0"/>
    </xf>
    <xf numFmtId="38" fontId="28" fillId="0" borderId="57" xfId="0" applyNumberFormat="1" applyFont="1" applyBorder="1" applyProtection="1">
      <alignment vertical="center"/>
      <protection locked="0"/>
    </xf>
    <xf numFmtId="0" fontId="20" fillId="0" borderId="3" xfId="0" applyFont="1" applyBorder="1" applyAlignment="1" applyProtection="1">
      <alignment horizontal="left" vertical="center" wrapText="1"/>
      <protection locked="0"/>
    </xf>
    <xf numFmtId="0" fontId="20" fillId="5" borderId="3" xfId="0" applyFont="1" applyFill="1" applyBorder="1" applyAlignment="1" applyProtection="1">
      <alignment horizontal="center" vertical="center"/>
      <protection locked="0"/>
    </xf>
    <xf numFmtId="38" fontId="20" fillId="0" borderId="3" xfId="1" applyFont="1" applyFill="1" applyBorder="1" applyAlignment="1" applyProtection="1">
      <alignment horizontal="right" vertical="center"/>
    </xf>
    <xf numFmtId="38" fontId="28" fillId="5" borderId="1" xfId="1" applyFont="1" applyFill="1" applyBorder="1" applyProtection="1">
      <alignment vertical="center"/>
      <protection locked="0"/>
    </xf>
    <xf numFmtId="0" fontId="24" fillId="6" borderId="1" xfId="0" applyFont="1" applyFill="1" applyBorder="1" applyAlignment="1">
      <alignment horizontal="center" vertical="center"/>
    </xf>
    <xf numFmtId="0" fontId="24" fillId="0" borderId="20" xfId="0" applyFont="1" applyFill="1" applyBorder="1" applyAlignment="1">
      <alignment vertical="center" wrapText="1"/>
    </xf>
    <xf numFmtId="0" fontId="24" fillId="0" borderId="0" xfId="0" applyFont="1" applyFill="1" applyBorder="1" applyAlignment="1">
      <alignment horizontal="right"/>
    </xf>
    <xf numFmtId="0" fontId="29" fillId="0" borderId="0" xfId="0" applyFont="1" applyFill="1" applyBorder="1" applyAlignment="1"/>
    <xf numFmtId="0" fontId="19" fillId="0" borderId="11"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9"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0" xfId="0" applyFont="1" applyFill="1" applyBorder="1" applyAlignment="1"/>
    <xf numFmtId="0" fontId="19" fillId="0" borderId="0" xfId="0" applyFont="1" applyAlignment="1">
      <alignment horizontal="right"/>
    </xf>
    <xf numFmtId="0" fontId="19" fillId="0" borderId="16" xfId="0" applyFont="1" applyFill="1" applyBorder="1">
      <alignment vertical="center"/>
    </xf>
    <xf numFmtId="38" fontId="19" fillId="0" borderId="16" xfId="0" applyNumberFormat="1" applyFont="1" applyFill="1" applyBorder="1">
      <alignment vertical="center"/>
    </xf>
    <xf numFmtId="0" fontId="19" fillId="0" borderId="11" xfId="0" applyFont="1" applyFill="1" applyBorder="1" applyAlignment="1">
      <alignment horizontal="right" vertical="center"/>
    </xf>
    <xf numFmtId="0" fontId="19" fillId="0" borderId="2" xfId="0" applyFont="1" applyFill="1" applyBorder="1" applyAlignment="1">
      <alignment horizontal="right" vertical="center"/>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38" fontId="7" fillId="0" borderId="1" xfId="1" applyFont="1" applyFill="1" applyBorder="1" applyAlignment="1">
      <alignment horizontal="right" vertical="center"/>
    </xf>
    <xf numFmtId="0" fontId="7" fillId="0" borderId="0" xfId="0" applyFont="1" applyFill="1" applyBorder="1" applyAlignment="1">
      <alignment horizontal="center" vertical="center"/>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1" xfId="0" applyFont="1" applyFill="1" applyBorder="1" applyAlignment="1">
      <alignment horizontal="distributed" vertical="center" justifyLastLine="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center" vertical="center" justifyLastLine="1"/>
    </xf>
    <xf numFmtId="0" fontId="7" fillId="0" borderId="16" xfId="0" applyFont="1" applyFill="1" applyBorder="1" applyAlignment="1">
      <alignment horizontal="center" vertical="center" justifyLastLine="1"/>
    </xf>
    <xf numFmtId="0" fontId="7" fillId="0" borderId="9" xfId="0" applyFont="1" applyFill="1" applyBorder="1" applyAlignment="1">
      <alignment horizontal="center" vertical="center" justifyLastLine="1"/>
    </xf>
    <xf numFmtId="0" fontId="7" fillId="0" borderId="16" xfId="0" applyFont="1" applyFill="1" applyBorder="1" applyAlignment="1">
      <alignment horizontal="left" vertical="center"/>
    </xf>
    <xf numFmtId="38" fontId="7" fillId="2" borderId="1" xfId="1" applyFont="1" applyFill="1" applyBorder="1" applyAlignment="1">
      <alignment horizontal="right" vertical="center"/>
    </xf>
    <xf numFmtId="38" fontId="7" fillId="0" borderId="1" xfId="1" applyFont="1" applyFill="1" applyBorder="1" applyAlignment="1">
      <alignment horizontal="right" vertical="center" wrapText="1"/>
    </xf>
    <xf numFmtId="38" fontId="7" fillId="0" borderId="5" xfId="1" applyFont="1" applyFill="1" applyBorder="1" applyAlignment="1">
      <alignment horizontal="right" vertical="center"/>
    </xf>
    <xf numFmtId="38" fontId="7" fillId="0" borderId="7"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20" xfId="1" applyFont="1" applyFill="1" applyBorder="1" applyAlignment="1">
      <alignment horizontal="right" vertical="center"/>
    </xf>
    <xf numFmtId="0" fontId="7" fillId="0" borderId="15"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3" xfId="0" applyFont="1" applyFill="1" applyBorder="1" applyAlignment="1">
      <alignment horizontal="distributed" vertical="center"/>
    </xf>
    <xf numFmtId="0" fontId="7" fillId="0" borderId="19" xfId="0" applyFont="1" applyFill="1" applyBorder="1" applyAlignment="1">
      <alignment horizontal="distributed" vertical="center"/>
    </xf>
    <xf numFmtId="38" fontId="7" fillId="0" borderId="13" xfId="1" applyFont="1" applyFill="1" applyBorder="1" applyAlignment="1">
      <alignment horizontal="right" vertical="center"/>
    </xf>
    <xf numFmtId="38" fontId="7" fillId="0" borderId="19" xfId="1" applyFont="1" applyFill="1" applyBorder="1" applyAlignment="1">
      <alignment horizontal="righ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4" fillId="3" borderId="1" xfId="2" applyFont="1" applyFill="1" applyBorder="1" applyAlignment="1">
      <alignment horizontal="center" vertical="center"/>
    </xf>
    <xf numFmtId="0" fontId="24" fillId="0" borderId="8" xfId="2" applyFont="1" applyFill="1" applyBorder="1" applyAlignment="1">
      <alignment horizontal="left" vertical="center"/>
    </xf>
    <xf numFmtId="0" fontId="24" fillId="0" borderId="9" xfId="2" applyFont="1" applyFill="1" applyBorder="1" applyAlignment="1">
      <alignment horizontal="left"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3"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4" xfId="2" applyFont="1" applyFill="1" applyBorder="1" applyAlignment="1">
      <alignment horizontal="center" vertical="center"/>
    </xf>
    <xf numFmtId="0" fontId="19" fillId="0" borderId="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center" wrapText="1"/>
    </xf>
    <xf numFmtId="0" fontId="20" fillId="0" borderId="0" xfId="0" applyFont="1" applyFill="1" applyBorder="1" applyAlignment="1">
      <alignment vertical="top" wrapText="1"/>
    </xf>
    <xf numFmtId="0" fontId="20" fillId="0" borderId="0" xfId="0" applyFont="1" applyFill="1" applyBorder="1" applyAlignment="1">
      <alignment horizontal="left" vertical="top" wrapText="1"/>
    </xf>
    <xf numFmtId="0" fontId="21" fillId="5" borderId="0" xfId="0" applyFont="1" applyFill="1" applyAlignment="1">
      <alignment horizontal="left"/>
    </xf>
    <xf numFmtId="0" fontId="24" fillId="6" borderId="1"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4"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4" xfId="0" applyFont="1" applyFill="1" applyBorder="1" applyAlignment="1">
      <alignment horizontal="center" vertical="center"/>
    </xf>
    <xf numFmtId="0" fontId="19" fillId="5" borderId="8" xfId="0" applyFont="1" applyFill="1" applyBorder="1" applyAlignment="1">
      <alignment vertical="center"/>
    </xf>
    <xf numFmtId="0" fontId="19" fillId="5" borderId="9" xfId="0" applyFont="1" applyFill="1" applyBorder="1" applyAlignment="1">
      <alignment vertical="center"/>
    </xf>
    <xf numFmtId="0" fontId="19" fillId="6" borderId="1" xfId="0" applyFont="1" applyFill="1" applyBorder="1" applyAlignment="1">
      <alignment horizontal="center" vertical="center"/>
    </xf>
    <xf numFmtId="0" fontId="0" fillId="0" borderId="1" xfId="0" applyBorder="1" applyAlignment="1">
      <alignment horizontal="center" vertical="center"/>
    </xf>
    <xf numFmtId="0" fontId="19" fillId="5" borderId="1" xfId="0" applyFont="1" applyFill="1" applyBorder="1" applyAlignment="1">
      <alignment vertical="center"/>
    </xf>
    <xf numFmtId="0" fontId="0" fillId="5" borderId="1" xfId="0" applyFill="1" applyBorder="1" applyAlignment="1">
      <alignment vertical="center"/>
    </xf>
    <xf numFmtId="0" fontId="0" fillId="0" borderId="1" xfId="0" applyBorder="1" applyAlignment="1">
      <alignment vertical="center"/>
    </xf>
    <xf numFmtId="0" fontId="19" fillId="6" borderId="3" xfId="0" applyFont="1" applyFill="1" applyBorder="1" applyAlignment="1">
      <alignment horizontal="center" vertical="center"/>
    </xf>
    <xf numFmtId="0" fontId="19" fillId="6" borderId="4" xfId="0" applyFont="1" applyFill="1" applyBorder="1" applyAlignment="1">
      <alignment vertical="center"/>
    </xf>
    <xf numFmtId="0" fontId="19" fillId="6" borderId="1" xfId="0" applyFont="1" applyFill="1" applyBorder="1" applyAlignment="1">
      <alignment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0" fillId="0" borderId="9" xfId="0" applyBorder="1" applyAlignment="1">
      <alignment horizontal="left" vertical="center"/>
    </xf>
    <xf numFmtId="0" fontId="19" fillId="0" borderId="33"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19" fillId="0" borderId="4" xfId="0" applyFont="1" applyFill="1" applyBorder="1" applyAlignment="1">
      <alignment horizontal="center" vertical="center"/>
    </xf>
    <xf numFmtId="0" fontId="0" fillId="0" borderId="16" xfId="0" applyBorder="1" applyAlignment="1">
      <alignment horizontal="center" vertical="center"/>
    </xf>
    <xf numFmtId="0" fontId="0" fillId="3" borderId="1" xfId="0" applyFill="1" applyBorder="1" applyAlignment="1">
      <alignment horizontal="center" vertical="center"/>
    </xf>
    <xf numFmtId="0" fontId="19" fillId="5" borderId="3" xfId="0" applyFont="1" applyFill="1" applyBorder="1" applyAlignment="1">
      <alignment vertical="center"/>
    </xf>
    <xf numFmtId="0" fontId="0" fillId="0" borderId="3" xfId="0" applyBorder="1" applyAlignment="1">
      <alignment vertical="center"/>
    </xf>
    <xf numFmtId="0" fontId="19" fillId="0" borderId="26" xfId="0" applyFont="1" applyFill="1"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19" fillId="0" borderId="39"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19" fillId="6" borderId="13" xfId="0" applyFont="1" applyFill="1" applyBorder="1" applyAlignment="1">
      <alignment horizontal="center" vertical="center"/>
    </xf>
    <xf numFmtId="0" fontId="19" fillId="0" borderId="31" xfId="0"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xf>
    <xf numFmtId="0" fontId="19" fillId="8" borderId="8" xfId="0" applyFont="1" applyFill="1" applyBorder="1" applyAlignment="1">
      <alignment horizontal="center" vertical="center"/>
    </xf>
    <xf numFmtId="0" fontId="19" fillId="8" borderId="9" xfId="0" applyFont="1" applyFill="1" applyBorder="1" applyAlignment="1">
      <alignment horizontal="center" vertical="center"/>
    </xf>
    <xf numFmtId="0" fontId="0" fillId="0" borderId="16" xfId="0" applyBorder="1" applyAlignment="1">
      <alignment vertical="center"/>
    </xf>
    <xf numFmtId="0" fontId="0" fillId="5" borderId="3" xfId="0" applyFill="1" applyBorder="1" applyAlignment="1">
      <alignment vertical="center"/>
    </xf>
    <xf numFmtId="38" fontId="19" fillId="0" borderId="36" xfId="0" applyNumberFormat="1"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19" fillId="0" borderId="36" xfId="0" applyFont="1" applyFill="1" applyBorder="1" applyAlignment="1">
      <alignment vertical="center"/>
    </xf>
    <xf numFmtId="177" fontId="19" fillId="0" borderId="4" xfId="0" applyNumberFormat="1" applyFont="1" applyFill="1" applyBorder="1" applyAlignment="1">
      <alignment horizontal="center" vertical="center"/>
    </xf>
    <xf numFmtId="38" fontId="19" fillId="7" borderId="42" xfId="0" applyNumberFormat="1"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9" fillId="0" borderId="1" xfId="0" applyFont="1" applyFill="1" applyBorder="1" applyAlignment="1">
      <alignment horizontal="center" vertical="center"/>
    </xf>
    <xf numFmtId="0" fontId="19" fillId="6" borderId="8"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0" fillId="0" borderId="9" xfId="0" applyBorder="1" applyAlignment="1">
      <alignment vertical="center"/>
    </xf>
    <xf numFmtId="0" fontId="19" fillId="8" borderId="8" xfId="0" applyFont="1" applyFill="1" applyBorder="1" applyAlignment="1">
      <alignment vertical="center"/>
    </xf>
    <xf numFmtId="0" fontId="19" fillId="5" borderId="16" xfId="0" applyFont="1" applyFill="1" applyBorder="1" applyAlignment="1">
      <alignment vertical="center"/>
    </xf>
    <xf numFmtId="0" fontId="19" fillId="8" borderId="13" xfId="0" applyFont="1" applyFill="1" applyBorder="1" applyAlignment="1">
      <alignment vertical="center"/>
    </xf>
    <xf numFmtId="0" fontId="0" fillId="0" borderId="31" xfId="0" applyBorder="1" applyAlignment="1">
      <alignment vertical="center"/>
    </xf>
    <xf numFmtId="0" fontId="0" fillId="0" borderId="19" xfId="0" applyBorder="1" applyAlignment="1">
      <alignment vertical="center"/>
    </xf>
    <xf numFmtId="38" fontId="20" fillId="0" borderId="3" xfId="1" applyFont="1" applyBorder="1" applyAlignment="1">
      <alignment horizontal="right" vertical="center"/>
    </xf>
    <xf numFmtId="38" fontId="20" fillId="0" borderId="12" xfId="1" applyFont="1" applyBorder="1" applyAlignment="1">
      <alignment horizontal="right" vertical="center"/>
    </xf>
    <xf numFmtId="38" fontId="20" fillId="0" borderId="4" xfId="1" applyFont="1" applyBorder="1" applyAlignment="1">
      <alignment horizontal="righ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20" fillId="0" borderId="28" xfId="1" applyFont="1" applyFill="1" applyBorder="1" applyAlignment="1">
      <alignment horizontal="center" vertical="center"/>
    </xf>
    <xf numFmtId="38" fontId="20" fillId="0" borderId="29" xfId="1" applyFont="1" applyFill="1" applyBorder="1" applyAlignment="1">
      <alignment horizontal="center" vertical="center"/>
    </xf>
    <xf numFmtId="0" fontId="0" fillId="0" borderId="12" xfId="0" applyBorder="1" applyAlignment="1">
      <alignment horizontal="right" vertical="center"/>
    </xf>
    <xf numFmtId="0" fontId="0" fillId="0" borderId="27" xfId="0" applyBorder="1" applyAlignment="1">
      <alignment horizontal="right" vertical="center"/>
    </xf>
    <xf numFmtId="0" fontId="20" fillId="0" borderId="3" xfId="0" applyFont="1" applyBorder="1" applyAlignment="1">
      <alignment horizontal="left" vertical="center"/>
    </xf>
    <xf numFmtId="0" fontId="20" fillId="0" borderId="12" xfId="0" applyFont="1" applyBorder="1" applyAlignment="1">
      <alignment horizontal="left" vertical="center"/>
    </xf>
    <xf numFmtId="0" fontId="20" fillId="0" borderId="4" xfId="0" applyFont="1" applyBorder="1" applyAlignment="1">
      <alignment horizontal="left" vertical="center"/>
    </xf>
    <xf numFmtId="0" fontId="20" fillId="5" borderId="3" xfId="0" applyFont="1" applyFill="1" applyBorder="1" applyAlignment="1">
      <alignment horizontal="center" vertical="center"/>
    </xf>
    <xf numFmtId="0" fontId="20" fillId="5" borderId="12" xfId="0" applyFont="1" applyFill="1" applyBorder="1" applyAlignment="1">
      <alignment horizontal="center" vertical="center"/>
    </xf>
    <xf numFmtId="0" fontId="20" fillId="5" borderId="4" xfId="0" applyFont="1" applyFill="1" applyBorder="1" applyAlignment="1">
      <alignment horizontal="center" vertical="center"/>
    </xf>
    <xf numFmtId="0" fontId="0" fillId="0" borderId="12" xfId="0" applyBorder="1" applyAlignment="1">
      <alignment horizontal="left" vertical="center"/>
    </xf>
    <xf numFmtId="0" fontId="0" fillId="0" borderId="27" xfId="0" applyBorder="1" applyAlignment="1">
      <alignment horizontal="left" vertical="center"/>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0" borderId="3"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28"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38" fontId="20" fillId="0" borderId="28" xfId="1" applyFont="1" applyFill="1" applyBorder="1" applyAlignment="1" applyProtection="1">
      <alignment horizontal="center" vertical="center"/>
      <protection locked="0"/>
    </xf>
    <xf numFmtId="38" fontId="20" fillId="0" borderId="29" xfId="1" applyFont="1" applyFill="1" applyBorder="1" applyAlignment="1" applyProtection="1">
      <alignment horizontal="center" vertical="center"/>
      <protection locked="0"/>
    </xf>
    <xf numFmtId="38" fontId="20" fillId="0" borderId="30" xfId="1" applyFont="1" applyFill="1" applyBorder="1" applyAlignment="1" applyProtection="1">
      <alignment horizontal="center" vertical="center"/>
      <protection locked="0"/>
    </xf>
    <xf numFmtId="38" fontId="20" fillId="0" borderId="3" xfId="1" applyFont="1" applyBorder="1" applyAlignment="1" applyProtection="1">
      <alignment horizontal="right" vertical="center"/>
      <protection locked="0"/>
    </xf>
    <xf numFmtId="38" fontId="20" fillId="0" borderId="12" xfId="1" applyFont="1" applyBorder="1" applyAlignment="1" applyProtection="1">
      <alignment horizontal="right" vertical="center"/>
      <protection locked="0"/>
    </xf>
    <xf numFmtId="38" fontId="20" fillId="0" borderId="27" xfId="1" applyFont="1" applyBorder="1" applyAlignment="1" applyProtection="1">
      <alignment horizontal="right" vertical="center"/>
      <protection locked="0"/>
    </xf>
    <xf numFmtId="0" fontId="21" fillId="5" borderId="0" xfId="0" applyFont="1" applyFill="1" applyAlignment="1" applyProtection="1">
      <alignment horizontal="left"/>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wrapText="1"/>
      <protection locked="0"/>
    </xf>
    <xf numFmtId="0" fontId="35" fillId="0" borderId="8" xfId="2" applyFont="1" applyFill="1" applyBorder="1" applyAlignment="1">
      <alignment horizontal="left" vertical="center"/>
    </xf>
    <xf numFmtId="0" fontId="28" fillId="0" borderId="9" xfId="2" applyFont="1" applyFill="1" applyBorder="1" applyAlignment="1">
      <alignment horizontal="left" vertical="center"/>
    </xf>
    <xf numFmtId="0" fontId="28" fillId="0" borderId="8" xfId="2" applyFont="1" applyFill="1" applyBorder="1" applyAlignment="1">
      <alignment horizontal="left" vertical="center"/>
    </xf>
    <xf numFmtId="0" fontId="19" fillId="0" borderId="16"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8" fontId="20" fillId="0" borderId="4" xfId="1" applyFont="1" applyBorder="1" applyAlignment="1" applyProtection="1">
      <alignment horizontal="right" vertical="center"/>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protection locked="0"/>
    </xf>
    <xf numFmtId="0" fontId="20" fillId="5" borderId="3"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38" fontId="20" fillId="0" borderId="3" xfId="1" applyFont="1" applyBorder="1" applyAlignment="1" applyProtection="1">
      <alignment horizontal="right" vertical="center"/>
    </xf>
    <xf numFmtId="38" fontId="20" fillId="0" borderId="12" xfId="1" applyFont="1" applyBorder="1" applyAlignment="1" applyProtection="1">
      <alignment horizontal="right" vertical="center"/>
    </xf>
    <xf numFmtId="38" fontId="20" fillId="0" borderId="4" xfId="1" applyFont="1" applyBorder="1" applyAlignment="1" applyProtection="1">
      <alignment horizontal="right" vertical="center"/>
    </xf>
    <xf numFmtId="0" fontId="19" fillId="5" borderId="8"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5" borderId="1" xfId="0" applyFill="1" applyBorder="1" applyAlignment="1" applyProtection="1">
      <alignment vertical="center"/>
      <protection locked="0"/>
    </xf>
    <xf numFmtId="0" fontId="19" fillId="6" borderId="8"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0" fillId="0" borderId="28" xfId="0" applyFont="1" applyFill="1" applyBorder="1" applyAlignment="1" applyProtection="1">
      <alignment horizontal="right" vertical="center"/>
      <protection locked="0"/>
    </xf>
    <xf numFmtId="0" fontId="20" fillId="0" borderId="29" xfId="0" applyFont="1" applyFill="1" applyBorder="1" applyAlignment="1" applyProtection="1">
      <alignment horizontal="right" vertical="center"/>
      <protection locked="0"/>
    </xf>
    <xf numFmtId="0" fontId="20" fillId="0" borderId="45" xfId="0" applyFont="1" applyFill="1" applyBorder="1" applyAlignment="1" applyProtection="1">
      <alignment horizontal="right" vertical="center"/>
      <protection locked="0"/>
    </xf>
    <xf numFmtId="38" fontId="20" fillId="0" borderId="28" xfId="1" applyFont="1" applyBorder="1" applyAlignment="1" applyProtection="1">
      <alignment horizontal="right" vertical="center"/>
      <protection locked="0"/>
    </xf>
    <xf numFmtId="38" fontId="20" fillId="0" borderId="29" xfId="1" applyFont="1" applyBorder="1" applyAlignment="1" applyProtection="1">
      <alignment horizontal="right" vertical="center"/>
      <protection locked="0"/>
    </xf>
    <xf numFmtId="38" fontId="20" fillId="0" borderId="45" xfId="1" applyFont="1" applyBorder="1" applyAlignment="1" applyProtection="1">
      <alignment horizontal="right" vertical="center"/>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protection locked="0"/>
    </xf>
    <xf numFmtId="0" fontId="19" fillId="0" borderId="8" xfId="0" applyFont="1" applyFill="1" applyBorder="1" applyAlignment="1" applyProtection="1">
      <alignment horizontal="left" vertical="center"/>
      <protection locked="0"/>
    </xf>
    <xf numFmtId="0" fontId="19" fillId="0" borderId="9" xfId="0" applyFont="1" applyFill="1" applyBorder="1" applyAlignment="1" applyProtection="1">
      <alignment horizontal="left" vertical="center"/>
      <protection locked="0"/>
    </xf>
    <xf numFmtId="0" fontId="19" fillId="0" borderId="8"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38" fontId="19" fillId="9" borderId="13" xfId="0" applyNumberFormat="1" applyFont="1" applyFill="1" applyBorder="1" applyAlignment="1" applyProtection="1">
      <alignment horizontal="right" vertical="center"/>
      <protection locked="0"/>
    </xf>
    <xf numFmtId="0" fontId="19" fillId="9" borderId="5" xfId="0" applyFont="1" applyFill="1" applyBorder="1" applyAlignment="1" applyProtection="1">
      <alignment horizontal="right" vertical="center"/>
      <protection locked="0"/>
    </xf>
    <xf numFmtId="0" fontId="19" fillId="9" borderId="14" xfId="0" applyFont="1" applyFill="1" applyBorder="1" applyAlignment="1" applyProtection="1">
      <alignment horizontal="right" vertical="center"/>
      <protection locked="0"/>
    </xf>
    <xf numFmtId="38" fontId="19" fillId="5" borderId="3" xfId="3" applyFont="1" applyFill="1" applyBorder="1" applyAlignment="1" applyProtection="1">
      <alignment horizontal="right" vertical="center"/>
      <protection locked="0"/>
    </xf>
    <xf numFmtId="38" fontId="19" fillId="5" borderId="12" xfId="3" applyFont="1" applyFill="1" applyBorder="1" applyAlignment="1" applyProtection="1">
      <alignment horizontal="right" vertical="center"/>
      <protection locked="0"/>
    </xf>
    <xf numFmtId="38" fontId="19" fillId="5" borderId="4" xfId="3" applyFont="1" applyFill="1" applyBorder="1" applyAlignment="1" applyProtection="1">
      <alignment horizontal="right" vertical="center"/>
      <protection locked="0"/>
    </xf>
    <xf numFmtId="38" fontId="19" fillId="0" borderId="3" xfId="3" applyFont="1" applyFill="1" applyBorder="1" applyAlignment="1" applyProtection="1">
      <alignment horizontal="right" vertical="center"/>
      <protection locked="0"/>
    </xf>
    <xf numFmtId="38" fontId="19" fillId="0" borderId="12" xfId="3" applyFont="1" applyFill="1" applyBorder="1" applyAlignment="1" applyProtection="1">
      <alignment horizontal="right" vertical="center"/>
      <protection locked="0"/>
    </xf>
    <xf numFmtId="38" fontId="19" fillId="0" borderId="4" xfId="3" applyFont="1" applyFill="1" applyBorder="1" applyAlignment="1" applyProtection="1">
      <alignment horizontal="right" vertical="center"/>
      <protection locked="0"/>
    </xf>
    <xf numFmtId="0" fontId="0" fillId="5" borderId="47" xfId="0" applyFill="1" applyBorder="1" applyAlignment="1" applyProtection="1">
      <alignment vertical="center"/>
      <protection locked="0"/>
    </xf>
    <xf numFmtId="0" fontId="0" fillId="5" borderId="48" xfId="0" applyFill="1" applyBorder="1" applyAlignment="1" applyProtection="1">
      <alignment vertical="center"/>
      <protection locked="0"/>
    </xf>
    <xf numFmtId="177" fontId="19" fillId="0" borderId="1" xfId="0" applyNumberFormat="1" applyFont="1" applyFill="1" applyBorder="1" applyAlignment="1" applyProtection="1">
      <alignment horizontal="center" vertical="center"/>
      <protection locked="0"/>
    </xf>
    <xf numFmtId="177" fontId="19" fillId="0" borderId="54" xfId="0" applyNumberFormat="1" applyFont="1" applyFill="1" applyBorder="1" applyAlignment="1" applyProtection="1">
      <alignment horizontal="center" vertical="center"/>
      <protection locked="0"/>
    </xf>
    <xf numFmtId="38" fontId="19" fillId="7" borderId="49" xfId="0" applyNumberFormat="1" applyFont="1" applyFill="1" applyBorder="1" applyAlignment="1" applyProtection="1">
      <alignment vertical="center"/>
      <protection locked="0"/>
    </xf>
    <xf numFmtId="0" fontId="0" fillId="0" borderId="43" xfId="0" applyBorder="1" applyAlignment="1" applyProtection="1">
      <alignment vertical="center"/>
      <protection locked="0"/>
    </xf>
    <xf numFmtId="0" fontId="0" fillId="0" borderId="50" xfId="0" applyBorder="1" applyAlignment="1" applyProtection="1">
      <alignment vertical="center"/>
      <protection locked="0"/>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38" fontId="19" fillId="0" borderId="36" xfId="0" applyNumberFormat="1" applyFont="1" applyFill="1"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5" borderId="3" xfId="0" applyFill="1" applyBorder="1" applyAlignment="1" applyProtection="1">
      <alignment vertical="center"/>
      <protection locked="0"/>
    </xf>
    <xf numFmtId="0" fontId="19" fillId="5" borderId="22" xfId="0" applyFont="1" applyFill="1" applyBorder="1" applyAlignment="1" applyProtection="1">
      <alignment vertical="center"/>
      <protection locked="0"/>
    </xf>
    <xf numFmtId="0" fontId="19" fillId="5" borderId="46" xfId="0" applyFont="1" applyFill="1" applyBorder="1" applyAlignment="1" applyProtection="1">
      <alignment vertical="center"/>
      <protection locked="0"/>
    </xf>
    <xf numFmtId="0" fontId="19" fillId="5" borderId="23" xfId="0" applyFont="1" applyFill="1" applyBorder="1" applyAlignment="1" applyProtection="1">
      <alignment vertical="center"/>
      <protection locked="0"/>
    </xf>
    <xf numFmtId="0" fontId="19" fillId="6" borderId="1" xfId="0" applyFont="1" applyFill="1" applyBorder="1" applyAlignment="1" applyProtection="1">
      <alignment horizontal="center" vertical="center"/>
      <protection locked="0"/>
    </xf>
    <xf numFmtId="0" fontId="19" fillId="5" borderId="16" xfId="0" applyFont="1" applyFill="1" applyBorder="1" applyAlignment="1" applyProtection="1">
      <alignment vertical="center"/>
      <protection locked="0"/>
    </xf>
    <xf numFmtId="0" fontId="19" fillId="5" borderId="9" xfId="0" applyFont="1"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16" xfId="0" applyFill="1" applyBorder="1" applyAlignment="1" applyProtection="1">
      <alignment vertical="center"/>
      <protection locked="0"/>
    </xf>
    <xf numFmtId="0" fontId="0" fillId="5" borderId="9" xfId="0"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24" fillId="0" borderId="1" xfId="2" applyFont="1" applyFill="1" applyBorder="1" applyAlignment="1">
      <alignment horizontal="center" vertical="center"/>
    </xf>
    <xf numFmtId="38" fontId="24" fillId="9" borderId="1" xfId="2" applyNumberFormat="1" applyFont="1" applyFill="1" applyBorder="1" applyAlignment="1">
      <alignment vertical="center"/>
    </xf>
    <xf numFmtId="0" fontId="0" fillId="9" borderId="1" xfId="0" applyFill="1" applyBorder="1" applyAlignment="1">
      <alignment vertical="center"/>
    </xf>
    <xf numFmtId="0" fontId="24" fillId="5" borderId="8" xfId="2" applyFont="1" applyFill="1" applyBorder="1" applyAlignment="1">
      <alignment vertical="center"/>
    </xf>
    <xf numFmtId="0" fontId="0" fillId="5" borderId="9" xfId="0" applyFill="1" applyBorder="1" applyAlignment="1">
      <alignment vertical="center"/>
    </xf>
    <xf numFmtId="0" fontId="24" fillId="0" borderId="33" xfId="2" applyFont="1" applyFill="1" applyBorder="1" applyAlignment="1">
      <alignment vertical="center"/>
    </xf>
    <xf numFmtId="0" fontId="0" fillId="0" borderId="35" xfId="0" applyBorder="1" applyAlignment="1">
      <alignment vertical="center"/>
    </xf>
    <xf numFmtId="38" fontId="24" fillId="5" borderId="8" xfId="1" applyFont="1" applyFill="1" applyBorder="1" applyAlignment="1">
      <alignment horizontal="right" vertical="center"/>
    </xf>
    <xf numFmtId="38" fontId="0" fillId="5" borderId="16" xfId="1" applyFont="1" applyFill="1" applyBorder="1" applyAlignment="1">
      <alignment horizontal="right" vertical="center"/>
    </xf>
    <xf numFmtId="38" fontId="0" fillId="5" borderId="9" xfId="1" applyFont="1" applyFill="1" applyBorder="1" applyAlignment="1">
      <alignment horizontal="right" vertical="center"/>
    </xf>
    <xf numFmtId="0" fontId="24" fillId="3" borderId="8" xfId="2" applyFont="1" applyFill="1" applyBorder="1" applyAlignment="1">
      <alignment horizontal="center" vertical="center" wrapText="1"/>
    </xf>
    <xf numFmtId="0" fontId="24" fillId="3" borderId="8" xfId="2" applyFont="1" applyFill="1" applyBorder="1" applyAlignment="1">
      <alignment horizontal="center" vertical="center"/>
    </xf>
    <xf numFmtId="0" fontId="0" fillId="0" borderId="9" xfId="0" applyBorder="1" applyAlignment="1">
      <alignment horizontal="center" vertical="center"/>
    </xf>
    <xf numFmtId="38" fontId="24" fillId="9" borderId="10" xfId="1" applyFont="1" applyFill="1" applyBorder="1" applyAlignment="1">
      <alignment vertical="center"/>
    </xf>
    <xf numFmtId="38" fontId="0" fillId="0" borderId="56" xfId="1" applyFont="1" applyBorder="1" applyAlignment="1">
      <alignment vertical="center"/>
    </xf>
    <xf numFmtId="38" fontId="0" fillId="0" borderId="11" xfId="1" applyFont="1" applyBorder="1" applyAlignment="1">
      <alignment vertical="center"/>
    </xf>
    <xf numFmtId="0" fontId="28" fillId="5" borderId="0" xfId="0" applyFont="1" applyFill="1" applyAlignment="1">
      <alignment horizontal="left"/>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447261</xdr:colOff>
      <xdr:row>12</xdr:row>
      <xdr:rowOff>165652</xdr:rowOff>
    </xdr:from>
    <xdr:to>
      <xdr:col>8</xdr:col>
      <xdr:colOff>314739</xdr:colOff>
      <xdr:row>19</xdr:row>
      <xdr:rowOff>66260</xdr:rowOff>
    </xdr:to>
    <xdr:sp macro="" textlink="">
      <xdr:nvSpPr>
        <xdr:cNvPr id="2" name="大かっこ 1"/>
        <xdr:cNvSpPr/>
      </xdr:nvSpPr>
      <xdr:spPr>
        <a:xfrm>
          <a:off x="447261" y="3520109"/>
          <a:ext cx="6054587" cy="16979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21"/>
  <sheetViews>
    <sheetView topLeftCell="A6" zoomScale="70" zoomScaleNormal="70" workbookViewId="0">
      <selection activeCell="E18" sqref="E18"/>
    </sheetView>
  </sheetViews>
  <sheetFormatPr defaultColWidth="12.625" defaultRowHeight="12"/>
  <cols>
    <col min="1" max="1" width="4" style="30" bestFit="1" customWidth="1"/>
    <col min="2" max="2" width="35.625" style="30" customWidth="1"/>
    <col min="3" max="9" width="16.125" style="30" customWidth="1"/>
    <col min="10" max="10" width="27.5" style="30" customWidth="1"/>
    <col min="11" max="11" width="3" style="30" bestFit="1" customWidth="1"/>
    <col min="12" max="16384" width="12.625" style="30"/>
  </cols>
  <sheetData>
    <row r="1" spans="1:11" ht="13.5">
      <c r="B1" s="31" t="s">
        <v>53</v>
      </c>
    </row>
    <row r="2" spans="1:11" ht="13.5">
      <c r="B2" s="253" t="s">
        <v>195</v>
      </c>
      <c r="C2" s="253"/>
      <c r="D2" s="253"/>
      <c r="E2" s="253"/>
      <c r="F2" s="253"/>
      <c r="G2" s="253"/>
      <c r="H2" s="253"/>
      <c r="I2" s="253"/>
      <c r="J2" s="253"/>
    </row>
    <row r="3" spans="1:11">
      <c r="G3" s="50" t="s">
        <v>83</v>
      </c>
      <c r="H3" s="50"/>
      <c r="I3" s="50"/>
      <c r="J3" s="32"/>
    </row>
    <row r="5" spans="1:11" ht="36">
      <c r="B5" s="33" t="s">
        <v>54</v>
      </c>
      <c r="C5" s="34" t="s">
        <v>55</v>
      </c>
      <c r="D5" s="35" t="s">
        <v>56</v>
      </c>
      <c r="E5" s="33" t="s">
        <v>77</v>
      </c>
      <c r="F5" s="35" t="s">
        <v>57</v>
      </c>
      <c r="G5" s="34" t="s">
        <v>58</v>
      </c>
      <c r="H5" s="34" t="s">
        <v>210</v>
      </c>
      <c r="I5" s="34" t="s">
        <v>211</v>
      </c>
      <c r="J5" s="33" t="s">
        <v>59</v>
      </c>
    </row>
    <row r="6" spans="1:11" s="36" customFormat="1" ht="24">
      <c r="B6" s="37"/>
      <c r="C6" s="37" t="s">
        <v>73</v>
      </c>
      <c r="D6" s="37" t="s">
        <v>60</v>
      </c>
      <c r="E6" s="38" t="s">
        <v>74</v>
      </c>
      <c r="F6" s="37" t="s">
        <v>75</v>
      </c>
      <c r="G6" s="39" t="s">
        <v>76</v>
      </c>
      <c r="H6" s="39" t="s">
        <v>212</v>
      </c>
      <c r="I6" s="39" t="s">
        <v>213</v>
      </c>
      <c r="J6" s="37"/>
    </row>
    <row r="7" spans="1:11">
      <c r="A7" s="40"/>
      <c r="B7" s="41"/>
      <c r="C7" s="42" t="s">
        <v>61</v>
      </c>
      <c r="D7" s="42" t="s">
        <v>61</v>
      </c>
      <c r="E7" s="42" t="s">
        <v>61</v>
      </c>
      <c r="F7" s="42" t="s">
        <v>61</v>
      </c>
      <c r="G7" s="42" t="s">
        <v>61</v>
      </c>
      <c r="H7" s="42" t="s">
        <v>61</v>
      </c>
      <c r="I7" s="42" t="s">
        <v>61</v>
      </c>
      <c r="J7" s="42"/>
    </row>
    <row r="8" spans="1:11" s="43" customFormat="1" ht="36" customHeight="1">
      <c r="B8" s="44" t="s">
        <v>64</v>
      </c>
      <c r="C8" s="45"/>
      <c r="D8" s="45"/>
      <c r="E8" s="46">
        <f>'(1)'!C24</f>
        <v>0</v>
      </c>
      <c r="F8" s="46">
        <f t="shared" ref="F8:F17" si="0">C8-D8</f>
        <v>0</v>
      </c>
      <c r="G8" s="46">
        <f>ROUNDDOWN(MIN(E8,F8),-3)</f>
        <v>0</v>
      </c>
      <c r="H8" s="141"/>
      <c r="I8" s="46">
        <f>G8-H8</f>
        <v>0</v>
      </c>
      <c r="J8" s="47"/>
      <c r="K8" s="48"/>
    </row>
    <row r="9" spans="1:11" s="43" customFormat="1" ht="36" customHeight="1">
      <c r="B9" s="44" t="s">
        <v>65</v>
      </c>
      <c r="C9" s="45"/>
      <c r="D9" s="45"/>
      <c r="E9" s="46">
        <f>'(2)'!E87:G87</f>
        <v>0</v>
      </c>
      <c r="F9" s="46">
        <f t="shared" si="0"/>
        <v>0</v>
      </c>
      <c r="G9" s="46">
        <f t="shared" ref="G9:G14" si="1">ROUNDDOWN(MIN(E9,F9),-3)</f>
        <v>0</v>
      </c>
      <c r="H9" s="141"/>
      <c r="I9" s="46">
        <f>G9-H9</f>
        <v>0</v>
      </c>
      <c r="J9" s="47"/>
      <c r="K9" s="48"/>
    </row>
    <row r="10" spans="1:11" s="43" customFormat="1" ht="36" customHeight="1">
      <c r="B10" s="44" t="s">
        <v>66</v>
      </c>
      <c r="C10" s="45"/>
      <c r="D10" s="45"/>
      <c r="E10" s="46">
        <f>'(3)'!I20</f>
        <v>0</v>
      </c>
      <c r="F10" s="46">
        <f t="shared" si="0"/>
        <v>0</v>
      </c>
      <c r="G10" s="46">
        <f t="shared" si="1"/>
        <v>0</v>
      </c>
      <c r="H10" s="141"/>
      <c r="I10" s="46">
        <f t="shared" ref="I10:I17" si="2">G10-H10</f>
        <v>0</v>
      </c>
      <c r="J10" s="47"/>
      <c r="K10" s="48"/>
    </row>
    <row r="11" spans="1:11" s="43" customFormat="1" ht="36" customHeight="1">
      <c r="B11" s="44" t="s">
        <v>67</v>
      </c>
      <c r="C11" s="45"/>
      <c r="D11" s="45"/>
      <c r="E11" s="46">
        <f>'(4)'!I16</f>
        <v>0</v>
      </c>
      <c r="F11" s="46">
        <f t="shared" si="0"/>
        <v>0</v>
      </c>
      <c r="G11" s="46">
        <f t="shared" si="1"/>
        <v>0</v>
      </c>
      <c r="H11" s="141"/>
      <c r="I11" s="46">
        <f t="shared" si="2"/>
        <v>0</v>
      </c>
      <c r="J11" s="47"/>
      <c r="K11" s="48"/>
    </row>
    <row r="12" spans="1:11" s="43" customFormat="1" ht="36" customHeight="1">
      <c r="B12" s="44" t="s">
        <v>68</v>
      </c>
      <c r="C12" s="45"/>
      <c r="D12" s="45"/>
      <c r="E12" s="46">
        <f>'(5)'!E16</f>
        <v>0</v>
      </c>
      <c r="F12" s="46">
        <f t="shared" si="0"/>
        <v>0</v>
      </c>
      <c r="G12" s="46">
        <f t="shared" si="1"/>
        <v>0</v>
      </c>
      <c r="H12" s="141"/>
      <c r="I12" s="46">
        <f t="shared" si="2"/>
        <v>0</v>
      </c>
      <c r="J12" s="47"/>
      <c r="K12" s="48"/>
    </row>
    <row r="13" spans="1:11" s="43" customFormat="1" ht="36" customHeight="1">
      <c r="B13" s="44" t="s">
        <v>69</v>
      </c>
      <c r="C13" s="45"/>
      <c r="D13" s="45"/>
      <c r="E13" s="46">
        <f>'(6)'!C26</f>
        <v>0</v>
      </c>
      <c r="F13" s="46">
        <f t="shared" si="0"/>
        <v>0</v>
      </c>
      <c r="G13" s="46">
        <f t="shared" si="1"/>
        <v>0</v>
      </c>
      <c r="H13" s="141"/>
      <c r="I13" s="46">
        <f t="shared" si="2"/>
        <v>0</v>
      </c>
      <c r="J13" s="47"/>
      <c r="K13" s="48"/>
    </row>
    <row r="14" spans="1:11" s="43" customFormat="1" ht="36" customHeight="1">
      <c r="B14" s="44" t="s">
        <v>70</v>
      </c>
      <c r="C14" s="45"/>
      <c r="D14" s="45"/>
      <c r="E14" s="46">
        <f>'(7)'!G17</f>
        <v>0</v>
      </c>
      <c r="F14" s="46">
        <f t="shared" si="0"/>
        <v>0</v>
      </c>
      <c r="G14" s="46">
        <f t="shared" si="1"/>
        <v>0</v>
      </c>
      <c r="H14" s="141"/>
      <c r="I14" s="46">
        <f t="shared" si="2"/>
        <v>0</v>
      </c>
      <c r="J14" s="47"/>
      <c r="K14" s="48"/>
    </row>
    <row r="15" spans="1:11" s="43" customFormat="1" ht="36" customHeight="1">
      <c r="B15" s="44" t="s">
        <v>188</v>
      </c>
      <c r="C15" s="45"/>
      <c r="D15" s="45"/>
      <c r="E15" s="198">
        <f>'(８)'!G16+'(８)'!G27</f>
        <v>0</v>
      </c>
      <c r="F15" s="46">
        <f t="shared" si="0"/>
        <v>0</v>
      </c>
      <c r="G15" s="46">
        <f t="shared" ref="G15" si="3">ROUNDDOWN(MIN(E15,F15),-3)</f>
        <v>0</v>
      </c>
      <c r="H15" s="142"/>
      <c r="I15" s="46">
        <f t="shared" si="2"/>
        <v>0</v>
      </c>
      <c r="J15" s="120"/>
      <c r="K15" s="48"/>
    </row>
    <row r="16" spans="1:11" s="43" customFormat="1" ht="36" customHeight="1">
      <c r="B16" s="44" t="s">
        <v>257</v>
      </c>
      <c r="C16" s="45"/>
      <c r="D16" s="45"/>
      <c r="E16" s="46">
        <f>'(９)'!E53:G53</f>
        <v>0</v>
      </c>
      <c r="F16" s="46">
        <f t="shared" si="0"/>
        <v>0</v>
      </c>
      <c r="G16" s="46">
        <f>ROUNDDOWN(MIN(E16,F16),-3)</f>
        <v>0</v>
      </c>
      <c r="H16" s="142"/>
      <c r="I16" s="46">
        <f t="shared" si="2"/>
        <v>0</v>
      </c>
      <c r="J16" s="120"/>
      <c r="K16" s="48"/>
    </row>
    <row r="17" spans="2:11" s="43" customFormat="1" ht="36" customHeight="1">
      <c r="B17" s="44" t="s">
        <v>256</v>
      </c>
      <c r="C17" s="45"/>
      <c r="D17" s="45"/>
      <c r="E17" s="46">
        <f>'(10)'!C37</f>
        <v>0</v>
      </c>
      <c r="F17" s="46">
        <f t="shared" si="0"/>
        <v>0</v>
      </c>
      <c r="G17" s="46">
        <f>ROUNDDOWN(MIN(E17,F17),-3)</f>
        <v>0</v>
      </c>
      <c r="H17" s="142"/>
      <c r="I17" s="46">
        <f t="shared" si="2"/>
        <v>0</v>
      </c>
      <c r="J17" s="120"/>
      <c r="K17" s="48"/>
    </row>
    <row r="18" spans="2:11" s="43" customFormat="1" ht="36" customHeight="1">
      <c r="B18" s="44" t="s">
        <v>240</v>
      </c>
      <c r="C18" s="45"/>
      <c r="D18" s="45"/>
      <c r="E18" s="46">
        <f>'（11）'!G17</f>
        <v>0</v>
      </c>
      <c r="F18" s="46">
        <f t="shared" ref="F18:F19" si="4">C18-D18</f>
        <v>0</v>
      </c>
      <c r="G18" s="46">
        <f>ROUNDDOWN(MIN(E18,F18),-3)</f>
        <v>0</v>
      </c>
      <c r="H18" s="142"/>
      <c r="I18" s="46">
        <f t="shared" ref="I18:I19" si="5">G18-H18</f>
        <v>0</v>
      </c>
      <c r="J18" s="120"/>
      <c r="K18" s="48"/>
    </row>
    <row r="19" spans="2:11" s="43" customFormat="1" ht="36" customHeight="1">
      <c r="B19" s="44" t="s">
        <v>241</v>
      </c>
      <c r="C19" s="45"/>
      <c r="D19" s="45"/>
      <c r="E19" s="46">
        <f>'(12)'!I9</f>
        <v>0</v>
      </c>
      <c r="F19" s="46">
        <f t="shared" si="4"/>
        <v>0</v>
      </c>
      <c r="G19" s="46">
        <f>ROUNDDOWN(MIN(E19,F19),-3)</f>
        <v>0</v>
      </c>
      <c r="H19" s="142"/>
      <c r="I19" s="46">
        <f t="shared" si="5"/>
        <v>0</v>
      </c>
      <c r="J19" s="120"/>
      <c r="K19" s="48"/>
    </row>
    <row r="20" spans="2:11" s="43" customFormat="1" ht="36" customHeight="1">
      <c r="B20" s="44" t="s">
        <v>242</v>
      </c>
      <c r="C20" s="45"/>
      <c r="D20" s="45"/>
      <c r="E20" s="46">
        <f>'(13)'!I14</f>
        <v>0</v>
      </c>
      <c r="F20" s="46">
        <f t="shared" ref="F20" si="6">C20-D20</f>
        <v>0</v>
      </c>
      <c r="G20" s="46">
        <f>ROUNDDOWN(MIN(E20,F20),-3)</f>
        <v>0</v>
      </c>
      <c r="H20" s="142"/>
      <c r="I20" s="46">
        <f t="shared" ref="I20" si="7">G20-H20</f>
        <v>0</v>
      </c>
      <c r="J20" s="120"/>
      <c r="K20" s="48"/>
    </row>
    <row r="21" spans="2:11" s="43" customFormat="1" ht="23.25" customHeight="1">
      <c r="B21" s="38" t="s">
        <v>62</v>
      </c>
      <c r="C21" s="46">
        <f t="shared" ref="C21:I21" si="8">SUM(C8:C20)</f>
        <v>0</v>
      </c>
      <c r="D21" s="46">
        <f t="shared" si="8"/>
        <v>0</v>
      </c>
      <c r="E21" s="46">
        <f>SUM(E8:E20)</f>
        <v>0</v>
      </c>
      <c r="F21" s="46">
        <f>SUM(F8:F20)</f>
        <v>0</v>
      </c>
      <c r="G21" s="46">
        <f>SUM(G8:G20)</f>
        <v>0</v>
      </c>
      <c r="H21" s="140">
        <f t="shared" si="8"/>
        <v>0</v>
      </c>
      <c r="I21" s="140">
        <f t="shared" si="8"/>
        <v>0</v>
      </c>
      <c r="J21" s="49"/>
    </row>
  </sheetData>
  <mergeCells count="1">
    <mergeCell ref="B2:J2"/>
  </mergeCells>
  <phoneticPr fontId="2"/>
  <pageMargins left="0.70866141732283472" right="0.70866141732283472" top="0.74803149606299213" bottom="0.74803149606299213" header="0.31496062992125984" footer="0.31496062992125984"/>
  <pageSetup paperSize="9" scale="68"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2"/>
  <sheetViews>
    <sheetView zoomScale="70" zoomScaleNormal="70" workbookViewId="0"/>
  </sheetViews>
  <sheetFormatPr defaultColWidth="10" defaultRowHeight="24.75" customHeight="1"/>
  <cols>
    <col min="1" max="1" width="31.625" style="65" customWidth="1"/>
    <col min="2" max="2" width="17.75" style="65" customWidth="1"/>
    <col min="3" max="3" width="13" style="65" customWidth="1"/>
    <col min="4" max="4" width="14.625" style="65" customWidth="1"/>
    <col min="5" max="5" width="16.875" style="65" customWidth="1"/>
    <col min="6" max="6" width="13.5" style="65" customWidth="1"/>
    <col min="7" max="7" width="16.875" style="65" customWidth="1"/>
    <col min="8" max="8" width="19.625" style="65" customWidth="1"/>
    <col min="9" max="16384" width="10" style="65"/>
  </cols>
  <sheetData>
    <row r="1" spans="1:8" ht="24.75" customHeight="1">
      <c r="A1" s="51" t="s">
        <v>164</v>
      </c>
      <c r="B1" s="83"/>
      <c r="C1" s="83"/>
      <c r="D1" s="83"/>
      <c r="E1" s="83"/>
      <c r="F1" s="83"/>
      <c r="G1" s="83"/>
      <c r="H1" s="83"/>
    </row>
    <row r="2" spans="1:8" ht="24.75" customHeight="1">
      <c r="A2" s="117" t="s">
        <v>165</v>
      </c>
      <c r="B2" s="83"/>
      <c r="C2" s="83"/>
      <c r="D2" s="83"/>
      <c r="E2" s="83"/>
      <c r="F2" s="83"/>
      <c r="G2" s="83"/>
      <c r="H2" s="83"/>
    </row>
    <row r="3" spans="1:8" ht="24.75" customHeight="1">
      <c r="A3" s="83"/>
      <c r="B3" s="83"/>
      <c r="C3" s="83"/>
      <c r="D3" s="83"/>
      <c r="E3" s="83"/>
      <c r="F3" s="83"/>
      <c r="G3" s="95"/>
      <c r="H3" s="96"/>
    </row>
    <row r="4" spans="1:8" ht="24.75" customHeight="1">
      <c r="A4" s="83"/>
      <c r="B4" s="83"/>
      <c r="C4" s="83"/>
      <c r="D4" s="83"/>
      <c r="E4" s="83"/>
      <c r="F4" s="52" t="s">
        <v>82</v>
      </c>
      <c r="G4" s="302"/>
      <c r="H4" s="302"/>
    </row>
    <row r="5" spans="1:8" ht="24.75" customHeight="1">
      <c r="A5" s="82" t="s">
        <v>194</v>
      </c>
      <c r="B5" s="83"/>
      <c r="C5" s="83"/>
      <c r="D5" s="83"/>
      <c r="E5" s="83"/>
      <c r="F5" s="83"/>
      <c r="G5" s="83"/>
      <c r="H5" s="115"/>
    </row>
    <row r="6" spans="1:8" ht="24.75" customHeight="1">
      <c r="A6" s="82" t="s">
        <v>231</v>
      </c>
      <c r="B6" s="83"/>
      <c r="C6" s="83"/>
      <c r="D6" s="83"/>
      <c r="E6" s="83"/>
      <c r="F6" s="83"/>
      <c r="G6" s="83"/>
      <c r="H6" s="115" t="s">
        <v>232</v>
      </c>
    </row>
    <row r="7" spans="1:8" ht="24.75" customHeight="1">
      <c r="A7" s="314" t="s">
        <v>23</v>
      </c>
      <c r="B7" s="314"/>
      <c r="C7" s="314"/>
      <c r="D7" s="314"/>
      <c r="E7" s="314"/>
      <c r="F7" s="85" t="s">
        <v>237</v>
      </c>
      <c r="G7" s="345" t="s">
        <v>18</v>
      </c>
      <c r="H7" s="314" t="s">
        <v>15</v>
      </c>
    </row>
    <row r="8" spans="1:8" ht="24.75" customHeight="1">
      <c r="A8" s="314"/>
      <c r="B8" s="314"/>
      <c r="C8" s="149" t="s">
        <v>233</v>
      </c>
      <c r="D8" s="149" t="s">
        <v>4</v>
      </c>
      <c r="E8" s="149" t="s">
        <v>16</v>
      </c>
      <c r="F8" s="149" t="s">
        <v>17</v>
      </c>
      <c r="G8" s="346"/>
      <c r="H8" s="314"/>
    </row>
    <row r="9" spans="1:8" ht="24.75" customHeight="1">
      <c r="A9" s="293" t="s">
        <v>174</v>
      </c>
      <c r="B9" s="129" t="s">
        <v>236</v>
      </c>
      <c r="C9" s="98"/>
      <c r="D9" s="88">
        <v>436000</v>
      </c>
      <c r="E9" s="88">
        <f>C9*D9</f>
        <v>0</v>
      </c>
      <c r="F9" s="99"/>
      <c r="G9" s="88">
        <f t="shared" ref="G9:G14" si="0">MIN(E9,F9)</f>
        <v>0</v>
      </c>
      <c r="H9" s="98"/>
    </row>
    <row r="10" spans="1:8" ht="24.6" customHeight="1">
      <c r="A10" s="294"/>
      <c r="B10" s="129" t="s">
        <v>207</v>
      </c>
      <c r="C10" s="98"/>
      <c r="D10" s="88">
        <v>211000</v>
      </c>
      <c r="E10" s="88">
        <f t="shared" ref="E10" si="1">C10*D10</f>
        <v>0</v>
      </c>
      <c r="F10" s="99"/>
      <c r="G10" s="88">
        <f t="shared" si="0"/>
        <v>0</v>
      </c>
      <c r="H10" s="98"/>
    </row>
    <row r="11" spans="1:8" ht="24.75" customHeight="1">
      <c r="A11" s="330"/>
      <c r="B11" s="87" t="s">
        <v>24</v>
      </c>
      <c r="C11" s="98"/>
      <c r="D11" s="88">
        <v>74000</v>
      </c>
      <c r="E11" s="88">
        <f>C11*D11</f>
        <v>0</v>
      </c>
      <c r="F11" s="99"/>
      <c r="G11" s="88">
        <f t="shared" si="0"/>
        <v>0</v>
      </c>
      <c r="H11" s="98"/>
    </row>
    <row r="12" spans="1:8" ht="24.75" customHeight="1">
      <c r="A12" s="293" t="s">
        <v>175</v>
      </c>
      <c r="B12" s="129" t="s">
        <v>186</v>
      </c>
      <c r="C12" s="98"/>
      <c r="D12" s="106">
        <v>436000</v>
      </c>
      <c r="E12" s="88">
        <f>C12*D12</f>
        <v>0</v>
      </c>
      <c r="F12" s="99"/>
      <c r="G12" s="88">
        <f t="shared" si="0"/>
        <v>0</v>
      </c>
      <c r="H12" s="107"/>
    </row>
    <row r="13" spans="1:8" ht="24.75" customHeight="1">
      <c r="A13" s="294"/>
      <c r="B13" s="129" t="s">
        <v>234</v>
      </c>
      <c r="C13" s="98"/>
      <c r="D13" s="106">
        <v>211000</v>
      </c>
      <c r="E13" s="88">
        <f>C13*D13</f>
        <v>0</v>
      </c>
      <c r="F13" s="99"/>
      <c r="G13" s="88">
        <f t="shared" si="0"/>
        <v>0</v>
      </c>
      <c r="H13" s="107"/>
    </row>
    <row r="14" spans="1:8" ht="24.75" customHeight="1">
      <c r="A14" s="294"/>
      <c r="B14" s="119" t="s">
        <v>173</v>
      </c>
      <c r="C14" s="98"/>
      <c r="D14" s="106">
        <v>16000</v>
      </c>
      <c r="E14" s="88">
        <f>C14*D14</f>
        <v>0</v>
      </c>
      <c r="F14" s="99"/>
      <c r="G14" s="88">
        <f t="shared" si="0"/>
        <v>0</v>
      </c>
      <c r="H14" s="107"/>
    </row>
    <row r="15" spans="1:8" ht="24.75" customHeight="1" thickBot="1">
      <c r="A15" s="295"/>
      <c r="B15" s="119" t="s">
        <v>24</v>
      </c>
      <c r="C15" s="98"/>
      <c r="D15" s="106">
        <v>74000</v>
      </c>
      <c r="E15" s="88">
        <f>C15*D15</f>
        <v>0</v>
      </c>
      <c r="F15" s="197"/>
      <c r="G15" s="88">
        <f>MIN(E15,F15)</f>
        <v>0</v>
      </c>
      <c r="H15" s="107"/>
    </row>
    <row r="16" spans="1:8" ht="24.75" customHeight="1" thickTop="1" thickBot="1">
      <c r="A16" s="296" t="s">
        <v>115</v>
      </c>
      <c r="B16" s="297"/>
      <c r="C16" s="89"/>
      <c r="D16" s="89"/>
      <c r="E16" s="89"/>
      <c r="F16" s="196">
        <f>SUM(F9:F15)</f>
        <v>0</v>
      </c>
      <c r="G16" s="121">
        <f>SUM(G9:G15)</f>
        <v>0</v>
      </c>
      <c r="H16" s="92"/>
    </row>
    <row r="17" spans="1:8" s="83" customFormat="1" ht="20.45" customHeight="1" thickTop="1">
      <c r="A17" s="147" t="s">
        <v>235</v>
      </c>
      <c r="B17" s="148"/>
      <c r="C17" s="148"/>
      <c r="D17" s="148"/>
      <c r="E17" s="148"/>
      <c r="F17" s="148"/>
      <c r="G17" s="148"/>
      <c r="H17" s="115" t="s">
        <v>238</v>
      </c>
    </row>
    <row r="18" spans="1:8" ht="24.75" customHeight="1">
      <c r="A18" s="314" t="s">
        <v>23</v>
      </c>
      <c r="B18" s="314"/>
      <c r="C18" s="314"/>
      <c r="D18" s="314"/>
      <c r="E18" s="314"/>
      <c r="F18" s="85" t="s">
        <v>138</v>
      </c>
      <c r="G18" s="345" t="s">
        <v>18</v>
      </c>
      <c r="H18" s="314" t="s">
        <v>15</v>
      </c>
    </row>
    <row r="19" spans="1:8" ht="24.75" customHeight="1">
      <c r="A19" s="314"/>
      <c r="B19" s="314"/>
      <c r="C19" s="149" t="s">
        <v>233</v>
      </c>
      <c r="D19" s="149" t="s">
        <v>4</v>
      </c>
      <c r="E19" s="149" t="s">
        <v>16</v>
      </c>
      <c r="F19" s="149" t="s">
        <v>17</v>
      </c>
      <c r="G19" s="346"/>
      <c r="H19" s="314"/>
    </row>
    <row r="20" spans="1:8" ht="24.75" customHeight="1">
      <c r="A20" s="293" t="s">
        <v>174</v>
      </c>
      <c r="B20" s="129" t="s">
        <v>186</v>
      </c>
      <c r="C20" s="98"/>
      <c r="D20" s="88">
        <v>301000</v>
      </c>
      <c r="E20" s="88">
        <f>C20*D20</f>
        <v>0</v>
      </c>
      <c r="F20" s="99"/>
      <c r="G20" s="88">
        <f t="shared" ref="G20:G26" si="2">MIN(E20,F20)</f>
        <v>0</v>
      </c>
      <c r="H20" s="98"/>
    </row>
    <row r="21" spans="1:8" ht="24.6" customHeight="1">
      <c r="A21" s="294"/>
      <c r="B21" s="129" t="s">
        <v>239</v>
      </c>
      <c r="C21" s="98"/>
      <c r="D21" s="88">
        <v>211000</v>
      </c>
      <c r="E21" s="88">
        <f t="shared" ref="E21" si="3">C21*D21</f>
        <v>0</v>
      </c>
      <c r="F21" s="99"/>
      <c r="G21" s="88">
        <f t="shared" si="2"/>
        <v>0</v>
      </c>
      <c r="H21" s="98"/>
    </row>
    <row r="22" spans="1:8" ht="24.75" customHeight="1">
      <c r="A22" s="330"/>
      <c r="B22" s="87" t="s">
        <v>24</v>
      </c>
      <c r="C22" s="98"/>
      <c r="D22" s="88">
        <v>71000</v>
      </c>
      <c r="E22" s="88">
        <f>C22*D22</f>
        <v>0</v>
      </c>
      <c r="F22" s="99"/>
      <c r="G22" s="88">
        <f t="shared" si="2"/>
        <v>0</v>
      </c>
      <c r="H22" s="98"/>
    </row>
    <row r="23" spans="1:8" ht="24.75" customHeight="1">
      <c r="A23" s="293" t="s">
        <v>175</v>
      </c>
      <c r="B23" s="129" t="s">
        <v>186</v>
      </c>
      <c r="C23" s="98"/>
      <c r="D23" s="106">
        <v>301000</v>
      </c>
      <c r="E23" s="88">
        <f>C23*D23</f>
        <v>0</v>
      </c>
      <c r="F23" s="99"/>
      <c r="G23" s="88">
        <f t="shared" si="2"/>
        <v>0</v>
      </c>
      <c r="H23" s="107"/>
    </row>
    <row r="24" spans="1:8" ht="24.75" customHeight="1">
      <c r="A24" s="294"/>
      <c r="B24" s="129" t="s">
        <v>207</v>
      </c>
      <c r="C24" s="98"/>
      <c r="D24" s="106">
        <v>211000</v>
      </c>
      <c r="E24" s="88">
        <f>C24*D24</f>
        <v>0</v>
      </c>
      <c r="F24" s="99"/>
      <c r="G24" s="88">
        <f t="shared" si="2"/>
        <v>0</v>
      </c>
      <c r="H24" s="107"/>
    </row>
    <row r="25" spans="1:8" ht="24.75" customHeight="1">
      <c r="A25" s="294"/>
      <c r="B25" s="119" t="s">
        <v>173</v>
      </c>
      <c r="C25" s="98"/>
      <c r="D25" s="106">
        <v>16000</v>
      </c>
      <c r="E25" s="88">
        <f>C25*D25</f>
        <v>0</v>
      </c>
      <c r="F25" s="99"/>
      <c r="G25" s="88">
        <f t="shared" si="2"/>
        <v>0</v>
      </c>
      <c r="H25" s="107"/>
    </row>
    <row r="26" spans="1:8" ht="24.75" customHeight="1" thickBot="1">
      <c r="A26" s="295"/>
      <c r="B26" s="119" t="s">
        <v>24</v>
      </c>
      <c r="C26" s="98"/>
      <c r="D26" s="106">
        <v>71000</v>
      </c>
      <c r="E26" s="88">
        <f>C26*D26</f>
        <v>0</v>
      </c>
      <c r="F26" s="181"/>
      <c r="G26" s="88">
        <f t="shared" si="2"/>
        <v>0</v>
      </c>
      <c r="H26" s="107"/>
    </row>
    <row r="27" spans="1:8" ht="24.75" customHeight="1" thickTop="1" thickBot="1">
      <c r="A27" s="296" t="s">
        <v>115</v>
      </c>
      <c r="B27" s="297"/>
      <c r="C27" s="89"/>
      <c r="D27" s="89"/>
      <c r="E27" s="89"/>
      <c r="F27" s="182">
        <f>SUM(F20:F26)</f>
        <v>0</v>
      </c>
      <c r="G27" s="121">
        <f>SUM(G20:G26)</f>
        <v>0</v>
      </c>
      <c r="H27" s="92"/>
    </row>
    <row r="28" spans="1:8" s="83" customFormat="1" ht="42.6" customHeight="1" thickTop="1">
      <c r="A28" s="414" t="s">
        <v>265</v>
      </c>
      <c r="B28" s="415"/>
      <c r="C28" s="415"/>
      <c r="D28" s="415"/>
      <c r="E28" s="415"/>
      <c r="F28" s="415"/>
      <c r="G28" s="415"/>
      <c r="H28" s="415"/>
    </row>
    <row r="29" spans="1:8" s="83" customFormat="1" ht="23.45" customHeight="1">
      <c r="A29" s="299" t="s">
        <v>208</v>
      </c>
      <c r="B29" s="299"/>
      <c r="C29" s="299"/>
      <c r="D29" s="299"/>
      <c r="E29" s="299"/>
      <c r="F29" s="299"/>
      <c r="G29" s="299"/>
      <c r="H29" s="299"/>
    </row>
    <row r="30" spans="1:8" s="83" customFormat="1" ht="42" customHeight="1">
      <c r="A30" s="300" t="s">
        <v>209</v>
      </c>
      <c r="B30" s="300"/>
      <c r="C30" s="300"/>
      <c r="D30" s="300"/>
      <c r="E30" s="300"/>
      <c r="F30" s="300"/>
      <c r="G30" s="300"/>
      <c r="H30" s="300"/>
    </row>
    <row r="31" spans="1:8" s="83" customFormat="1" ht="28.9" customHeight="1">
      <c r="A31" s="301" t="s">
        <v>205</v>
      </c>
      <c r="B31" s="301"/>
      <c r="C31" s="301"/>
      <c r="D31" s="301"/>
      <c r="E31" s="301"/>
      <c r="F31" s="301"/>
      <c r="G31" s="301"/>
      <c r="H31" s="301"/>
    </row>
    <row r="32" spans="1:8" s="83" customFormat="1" ht="20.45" customHeight="1">
      <c r="A32" s="301" t="s">
        <v>206</v>
      </c>
      <c r="B32" s="301"/>
      <c r="C32" s="301"/>
      <c r="D32" s="301"/>
      <c r="E32" s="301"/>
      <c r="F32" s="301"/>
      <c r="G32" s="301"/>
      <c r="H32" s="301"/>
    </row>
  </sheetData>
  <mergeCells count="20">
    <mergeCell ref="G18:G19"/>
    <mergeCell ref="H18:H19"/>
    <mergeCell ref="A20:A22"/>
    <mergeCell ref="A9:A11"/>
    <mergeCell ref="A12:A15"/>
    <mergeCell ref="A16:B16"/>
    <mergeCell ref="A18:B19"/>
    <mergeCell ref="C18:E18"/>
    <mergeCell ref="G4:H4"/>
    <mergeCell ref="A7:B8"/>
    <mergeCell ref="C7:E7"/>
    <mergeCell ref="G7:G8"/>
    <mergeCell ref="H7:H8"/>
    <mergeCell ref="A32:H32"/>
    <mergeCell ref="A28:H28"/>
    <mergeCell ref="A23:A26"/>
    <mergeCell ref="A27:B27"/>
    <mergeCell ref="A29:H29"/>
    <mergeCell ref="A30:H30"/>
    <mergeCell ref="A31:H31"/>
  </mergeCells>
  <phoneticPr fontId="2"/>
  <pageMargins left="0.70866141732283472" right="0.70866141732283472" top="0.74803149606299213" bottom="0.74803149606299213" header="0.31496062992125984" footer="0.31496062992125984"/>
  <pageSetup paperSize="9" scale="5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3"/>
  <sheetViews>
    <sheetView view="pageBreakPreview" zoomScale="70" zoomScaleNormal="100" zoomScaleSheetLayoutView="70" workbookViewId="0"/>
  </sheetViews>
  <sheetFormatPr defaultColWidth="9" defaultRowHeight="13.5"/>
  <cols>
    <col min="1" max="1" width="33" style="199" customWidth="1"/>
    <col min="2" max="2" width="15.5" style="199" customWidth="1"/>
    <col min="3" max="4" width="15.25" style="199" customWidth="1"/>
    <col min="5" max="5" width="13.75" style="199" customWidth="1"/>
    <col min="6" max="6" width="11.5" style="199" customWidth="1"/>
    <col min="7" max="7" width="12.5" style="199" customWidth="1"/>
    <col min="8" max="8" width="14.5" style="199" customWidth="1"/>
    <col min="9" max="9" width="14.25" style="199" customWidth="1"/>
    <col min="10" max="10" width="19.625" style="199" customWidth="1"/>
    <col min="11" max="16384" width="9" style="199"/>
  </cols>
  <sheetData>
    <row r="1" spans="1:10" ht="24.6" customHeight="1">
      <c r="A1" s="200" t="s">
        <v>192</v>
      </c>
      <c r="B1" s="200"/>
      <c r="C1" s="200"/>
      <c r="D1" s="200"/>
      <c r="E1" s="200"/>
      <c r="F1" s="200"/>
      <c r="G1" s="200"/>
      <c r="H1" s="200"/>
      <c r="I1" s="200"/>
      <c r="J1" s="200"/>
    </row>
    <row r="2" spans="1:10" ht="24.75" customHeight="1">
      <c r="A2" s="201" t="s">
        <v>166</v>
      </c>
      <c r="B2" s="200"/>
      <c r="C2" s="200"/>
      <c r="D2" s="200"/>
      <c r="E2" s="200"/>
      <c r="F2" s="200"/>
      <c r="G2" s="200"/>
      <c r="H2" s="200"/>
      <c r="I2" s="200"/>
      <c r="J2" s="200"/>
    </row>
    <row r="3" spans="1:10" ht="24.75" customHeight="1">
      <c r="A3" s="200"/>
      <c r="B3" s="200"/>
      <c r="C3" s="200"/>
      <c r="D3" s="200"/>
      <c r="E3" s="200"/>
      <c r="F3" s="200"/>
      <c r="G3" s="200"/>
      <c r="H3" s="202" t="s">
        <v>83</v>
      </c>
      <c r="I3" s="404"/>
      <c r="J3" s="404"/>
    </row>
    <row r="4" spans="1:10" ht="24.75" customHeight="1">
      <c r="A4" s="200"/>
      <c r="B4" s="200"/>
      <c r="C4" s="200"/>
      <c r="D4" s="200"/>
      <c r="E4" s="200"/>
      <c r="F4" s="200"/>
      <c r="G4" s="200"/>
      <c r="H4" s="200"/>
      <c r="I4" s="200"/>
      <c r="J4" s="203" t="s">
        <v>84</v>
      </c>
    </row>
    <row r="5" spans="1:10" ht="24.75" customHeight="1">
      <c r="A5" s="201" t="s">
        <v>177</v>
      </c>
      <c r="B5" s="200"/>
      <c r="C5" s="200"/>
      <c r="D5" s="200"/>
      <c r="E5" s="200"/>
      <c r="F5" s="200"/>
      <c r="G5" s="200"/>
      <c r="H5" s="200"/>
      <c r="I5" s="200"/>
      <c r="J5" s="203"/>
    </row>
    <row r="6" spans="1:10" ht="24.75" customHeight="1">
      <c r="A6" s="405" t="s">
        <v>1</v>
      </c>
      <c r="B6" s="407" t="s">
        <v>2</v>
      </c>
      <c r="C6" s="407"/>
      <c r="D6" s="407"/>
      <c r="E6" s="407" t="s">
        <v>6</v>
      </c>
      <c r="F6" s="407"/>
      <c r="G6" s="407"/>
      <c r="H6" s="407"/>
      <c r="I6" s="408" t="s">
        <v>18</v>
      </c>
      <c r="J6" s="407" t="s">
        <v>15</v>
      </c>
    </row>
    <row r="7" spans="1:10" ht="24.75" customHeight="1">
      <c r="A7" s="406"/>
      <c r="B7" s="186" t="s">
        <v>3</v>
      </c>
      <c r="C7" s="186" t="s">
        <v>4</v>
      </c>
      <c r="D7" s="186" t="s">
        <v>16</v>
      </c>
      <c r="E7" s="186" t="s">
        <v>5</v>
      </c>
      <c r="F7" s="186" t="s">
        <v>0</v>
      </c>
      <c r="G7" s="186" t="s">
        <v>4</v>
      </c>
      <c r="H7" s="186" t="s">
        <v>17</v>
      </c>
      <c r="I7" s="406"/>
      <c r="J7" s="407"/>
    </row>
    <row r="8" spans="1:10" ht="24.75" customHeight="1">
      <c r="A8" s="187" t="s">
        <v>7</v>
      </c>
      <c r="B8" s="188"/>
      <c r="C8" s="184">
        <v>133000</v>
      </c>
      <c r="D8" s="184">
        <f>B8*C8</f>
        <v>0</v>
      </c>
      <c r="E8" s="188"/>
      <c r="F8" s="188"/>
      <c r="G8" s="189"/>
      <c r="H8" s="184">
        <f t="shared" ref="H8:H19" si="0">F8*G8</f>
        <v>0</v>
      </c>
      <c r="I8" s="184">
        <f>MIN(D8,H8)</f>
        <v>0</v>
      </c>
      <c r="J8" s="188"/>
    </row>
    <row r="9" spans="1:10" ht="34.5" customHeight="1">
      <c r="A9" s="187" t="s">
        <v>9</v>
      </c>
      <c r="B9" s="188"/>
      <c r="C9" s="184">
        <v>3600</v>
      </c>
      <c r="D9" s="184">
        <f>B9*C9</f>
        <v>0</v>
      </c>
      <c r="E9" s="188"/>
      <c r="F9" s="188"/>
      <c r="G9" s="189"/>
      <c r="H9" s="184">
        <f t="shared" si="0"/>
        <v>0</v>
      </c>
      <c r="I9" s="184">
        <f>MIN(D9,H9)</f>
        <v>0</v>
      </c>
      <c r="J9" s="188"/>
    </row>
    <row r="10" spans="1:10" ht="57" customHeight="1">
      <c r="A10" s="187" t="s">
        <v>10</v>
      </c>
      <c r="B10" s="188"/>
      <c r="C10" s="184">
        <v>4320000</v>
      </c>
      <c r="D10" s="184">
        <f t="shared" ref="D10" si="1">B10*C10</f>
        <v>0</v>
      </c>
      <c r="E10" s="188"/>
      <c r="F10" s="188"/>
      <c r="G10" s="189"/>
      <c r="H10" s="184">
        <f t="shared" si="0"/>
        <v>0</v>
      </c>
      <c r="I10" s="184">
        <f>MIN(D10,H10)</f>
        <v>0</v>
      </c>
      <c r="J10" s="188"/>
    </row>
    <row r="11" spans="1:10" ht="34.5" customHeight="1">
      <c r="A11" s="187" t="s">
        <v>11</v>
      </c>
      <c r="B11" s="188"/>
      <c r="C11" s="184">
        <v>51400</v>
      </c>
      <c r="D11" s="184">
        <f>B11*C11</f>
        <v>0</v>
      </c>
      <c r="E11" s="188"/>
      <c r="F11" s="188"/>
      <c r="G11" s="189"/>
      <c r="H11" s="184">
        <f t="shared" si="0"/>
        <v>0</v>
      </c>
      <c r="I11" s="184">
        <f>MIN(D11,H11)</f>
        <v>0</v>
      </c>
      <c r="J11" s="188"/>
    </row>
    <row r="12" spans="1:10" ht="24.75" customHeight="1">
      <c r="A12" s="392" t="s">
        <v>167</v>
      </c>
      <c r="B12" s="430"/>
      <c r="C12" s="433"/>
      <c r="D12" s="433"/>
      <c r="E12" s="188"/>
      <c r="F12" s="188"/>
      <c r="G12" s="189"/>
      <c r="H12" s="184">
        <f t="shared" si="0"/>
        <v>0</v>
      </c>
      <c r="I12" s="401">
        <f>H12:H14</f>
        <v>0</v>
      </c>
      <c r="J12" s="188"/>
    </row>
    <row r="13" spans="1:10" ht="24.75" customHeight="1">
      <c r="A13" s="393"/>
      <c r="B13" s="431"/>
      <c r="C13" s="434"/>
      <c r="D13" s="434"/>
      <c r="E13" s="188"/>
      <c r="F13" s="188"/>
      <c r="G13" s="189"/>
      <c r="H13" s="184">
        <f t="shared" si="0"/>
        <v>0</v>
      </c>
      <c r="I13" s="402"/>
      <c r="J13" s="188"/>
    </row>
    <row r="14" spans="1:10" ht="24.75" customHeight="1">
      <c r="A14" s="418"/>
      <c r="B14" s="432"/>
      <c r="C14" s="435"/>
      <c r="D14" s="435"/>
      <c r="E14" s="188"/>
      <c r="F14" s="188"/>
      <c r="G14" s="189"/>
      <c r="H14" s="184">
        <f t="shared" si="0"/>
        <v>0</v>
      </c>
      <c r="I14" s="416"/>
      <c r="J14" s="188"/>
    </row>
    <row r="15" spans="1:10" ht="24.75" customHeight="1">
      <c r="A15" s="187" t="s">
        <v>168</v>
      </c>
      <c r="B15" s="188"/>
      <c r="C15" s="185">
        <v>905000</v>
      </c>
      <c r="D15" s="185">
        <f>IF(B15&gt;0,905000,0)</f>
        <v>0</v>
      </c>
      <c r="E15" s="188"/>
      <c r="F15" s="188"/>
      <c r="G15" s="189"/>
      <c r="H15" s="184">
        <f t="shared" si="0"/>
        <v>0</v>
      </c>
      <c r="I15" s="184">
        <f>MIN(D15,H15)</f>
        <v>0</v>
      </c>
      <c r="J15" s="188"/>
    </row>
    <row r="16" spans="1:10" ht="29.45" customHeight="1">
      <c r="A16" s="204" t="s">
        <v>169</v>
      </c>
      <c r="B16" s="188"/>
      <c r="C16" s="184">
        <v>205000</v>
      </c>
      <c r="D16" s="184">
        <f>B16*C16</f>
        <v>0</v>
      </c>
      <c r="E16" s="188"/>
      <c r="F16" s="188"/>
      <c r="G16" s="189"/>
      <c r="H16" s="184">
        <f t="shared" si="0"/>
        <v>0</v>
      </c>
      <c r="I16" s="184">
        <f>MIN(D21,H21)</f>
        <v>0</v>
      </c>
      <c r="J16" s="188"/>
    </row>
    <row r="17" spans="1:13" ht="24.75" customHeight="1">
      <c r="A17" s="205" t="s">
        <v>170</v>
      </c>
      <c r="B17" s="206"/>
      <c r="C17" s="207"/>
      <c r="D17" s="207"/>
      <c r="E17" s="188"/>
      <c r="F17" s="188"/>
      <c r="G17" s="189"/>
      <c r="H17" s="184">
        <f t="shared" si="0"/>
        <v>0</v>
      </c>
      <c r="I17" s="184">
        <f>H17</f>
        <v>0</v>
      </c>
      <c r="J17" s="188"/>
    </row>
    <row r="18" spans="1:13" ht="24.75" customHeight="1">
      <c r="A18" s="417" t="s">
        <v>171</v>
      </c>
      <c r="B18" s="419"/>
      <c r="C18" s="422">
        <v>300000</v>
      </c>
      <c r="D18" s="422">
        <f>IF(B18&gt;0,300000,0)</f>
        <v>0</v>
      </c>
      <c r="E18" s="188"/>
      <c r="F18" s="188"/>
      <c r="G18" s="189"/>
      <c r="H18" s="184">
        <f t="shared" si="0"/>
        <v>0</v>
      </c>
      <c r="I18" s="401">
        <f>MIN(D18,SUM(H18:H20))</f>
        <v>0</v>
      </c>
      <c r="J18" s="188"/>
    </row>
    <row r="19" spans="1:13" ht="24.75" customHeight="1">
      <c r="A19" s="393"/>
      <c r="B19" s="420"/>
      <c r="C19" s="423"/>
      <c r="D19" s="423"/>
      <c r="E19" s="188"/>
      <c r="F19" s="188"/>
      <c r="G19" s="189"/>
      <c r="H19" s="184">
        <f t="shared" si="0"/>
        <v>0</v>
      </c>
      <c r="I19" s="402"/>
      <c r="J19" s="188"/>
    </row>
    <row r="20" spans="1:13" ht="24.75" customHeight="1">
      <c r="A20" s="418"/>
      <c r="B20" s="421"/>
      <c r="C20" s="424"/>
      <c r="D20" s="424"/>
      <c r="E20" s="188"/>
      <c r="F20" s="188"/>
      <c r="G20" s="189"/>
      <c r="H20" s="184">
        <f>F20*G20</f>
        <v>0</v>
      </c>
      <c r="I20" s="416"/>
      <c r="J20" s="188"/>
    </row>
    <row r="21" spans="1:13" ht="41.25" thickBot="1">
      <c r="A21" s="235" t="s">
        <v>172</v>
      </c>
      <c r="B21" s="236"/>
      <c r="C21" s="237">
        <v>1500000</v>
      </c>
      <c r="D21" s="237">
        <f>B21*C21</f>
        <v>0</v>
      </c>
      <c r="E21" s="236"/>
      <c r="F21" s="188"/>
      <c r="G21" s="189"/>
      <c r="H21" s="184">
        <f>F21*G21</f>
        <v>0</v>
      </c>
      <c r="I21" s="208">
        <f>MIN(H21,D21)</f>
        <v>0</v>
      </c>
      <c r="J21" s="188"/>
    </row>
    <row r="22" spans="1:13" ht="24.75" customHeight="1" thickTop="1" thickBot="1">
      <c r="A22" s="191" t="s">
        <v>14</v>
      </c>
      <c r="B22" s="192"/>
      <c r="C22" s="192"/>
      <c r="D22" s="192"/>
      <c r="E22" s="192"/>
      <c r="F22" s="192"/>
      <c r="G22" s="192"/>
      <c r="H22" s="233">
        <f>SUM(H8:H21)</f>
        <v>0</v>
      </c>
      <c r="I22" s="209">
        <f>SUM(I8:I21)</f>
        <v>0</v>
      </c>
      <c r="J22" s="210"/>
    </row>
    <row r="23" spans="1:13" ht="24.75" customHeight="1" thickTop="1">
      <c r="A23" s="211"/>
      <c r="C23" s="212"/>
      <c r="D23" s="212"/>
      <c r="E23" s="212"/>
      <c r="F23" s="212"/>
      <c r="I23" s="213"/>
    </row>
    <row r="24" spans="1:13" ht="24.75" customHeight="1">
      <c r="A24" s="214" t="s">
        <v>178</v>
      </c>
      <c r="H24" s="215" t="s">
        <v>154</v>
      </c>
    </row>
    <row r="25" spans="1:13" ht="24.75" customHeight="1">
      <c r="A25" s="467" t="s">
        <v>23</v>
      </c>
      <c r="B25" s="467"/>
      <c r="C25" s="216" t="s">
        <v>2</v>
      </c>
      <c r="D25" s="436" t="s">
        <v>201</v>
      </c>
      <c r="E25" s="436" t="s">
        <v>198</v>
      </c>
      <c r="F25" s="436" t="s">
        <v>18</v>
      </c>
      <c r="G25" s="211"/>
    </row>
    <row r="26" spans="1:13" ht="38.450000000000003" customHeight="1">
      <c r="A26" s="467"/>
      <c r="B26" s="467"/>
      <c r="C26" s="217" t="s">
        <v>4</v>
      </c>
      <c r="D26" s="437"/>
      <c r="E26" s="437"/>
      <c r="F26" s="437"/>
    </row>
    <row r="27" spans="1:13" ht="30" customHeight="1">
      <c r="A27" s="438" t="s">
        <v>181</v>
      </c>
      <c r="B27" s="439"/>
      <c r="C27" s="218">
        <v>20000000</v>
      </c>
      <c r="D27" s="445"/>
      <c r="E27" s="448">
        <f>IF(D27&lt;100,IF(0&lt;D27,C27,0),0)+IF(99&lt;D27,C28,0)+IF(199&lt;D27,(ROUNDDOWN(D27,-2)-100)/100*C29,0)+IF(D30="有",10000000,0)</f>
        <v>0</v>
      </c>
      <c r="F27" s="442">
        <f>MIN(E27,F51)</f>
        <v>0</v>
      </c>
      <c r="I27" s="219"/>
    </row>
    <row r="28" spans="1:13" ht="30.6" customHeight="1">
      <c r="A28" s="438" t="s">
        <v>203</v>
      </c>
      <c r="B28" s="439"/>
      <c r="C28" s="220">
        <v>30000000</v>
      </c>
      <c r="D28" s="446"/>
      <c r="E28" s="449"/>
      <c r="F28" s="443"/>
      <c r="G28" s="219"/>
    </row>
    <row r="29" spans="1:13" ht="30" customHeight="1">
      <c r="A29" s="440" t="s">
        <v>204</v>
      </c>
      <c r="B29" s="441"/>
      <c r="C29" s="218">
        <v>10000000</v>
      </c>
      <c r="D29" s="447"/>
      <c r="E29" s="449"/>
      <c r="F29" s="443"/>
    </row>
    <row r="30" spans="1:13" ht="28.9" customHeight="1">
      <c r="A30" s="440" t="s">
        <v>197</v>
      </c>
      <c r="B30" s="441"/>
      <c r="C30" s="221">
        <v>10000000</v>
      </c>
      <c r="D30" s="222"/>
      <c r="E30" s="450"/>
      <c r="F30" s="444"/>
      <c r="M30" s="199" t="s">
        <v>200</v>
      </c>
    </row>
    <row r="31" spans="1:13" ht="24.75" customHeight="1">
      <c r="A31" s="217" t="s">
        <v>23</v>
      </c>
      <c r="B31" s="428" t="s">
        <v>122</v>
      </c>
      <c r="C31" s="429"/>
      <c r="D31" s="429"/>
      <c r="E31" s="429"/>
      <c r="F31" s="467" t="s">
        <v>151</v>
      </c>
      <c r="G31" s="473"/>
      <c r="H31" s="473"/>
      <c r="I31" s="223"/>
      <c r="J31" s="223"/>
      <c r="M31" s="199" t="s">
        <v>199</v>
      </c>
    </row>
    <row r="32" spans="1:13" ht="24.75" customHeight="1">
      <c r="A32" s="224" t="s">
        <v>176</v>
      </c>
      <c r="B32" s="425"/>
      <c r="C32" s="426"/>
      <c r="D32" s="426"/>
      <c r="E32" s="426"/>
      <c r="F32" s="427"/>
      <c r="G32" s="427"/>
      <c r="H32" s="427"/>
      <c r="I32" s="223"/>
      <c r="J32" s="223"/>
    </row>
    <row r="33" spans="1:10" ht="24.75" customHeight="1">
      <c r="A33" s="224" t="s">
        <v>95</v>
      </c>
      <c r="B33" s="425"/>
      <c r="C33" s="426"/>
      <c r="D33" s="426"/>
      <c r="E33" s="426"/>
      <c r="F33" s="427"/>
      <c r="G33" s="427"/>
      <c r="H33" s="427"/>
      <c r="I33" s="223"/>
      <c r="J33" s="223"/>
    </row>
    <row r="34" spans="1:10" ht="24.75" customHeight="1">
      <c r="A34" s="224" t="s">
        <v>96</v>
      </c>
      <c r="B34" s="425"/>
      <c r="C34" s="426"/>
      <c r="D34" s="426"/>
      <c r="E34" s="426"/>
      <c r="F34" s="427"/>
      <c r="G34" s="427"/>
      <c r="H34" s="427"/>
      <c r="I34" s="223"/>
      <c r="J34" s="223"/>
    </row>
    <row r="35" spans="1:10" ht="24.75" customHeight="1">
      <c r="A35" s="225" t="s">
        <v>97</v>
      </c>
      <c r="B35" s="425"/>
      <c r="C35" s="426"/>
      <c r="D35" s="426"/>
      <c r="E35" s="426"/>
      <c r="F35" s="427"/>
      <c r="G35" s="427"/>
      <c r="H35" s="427"/>
      <c r="I35" s="223"/>
      <c r="J35" s="223"/>
    </row>
    <row r="36" spans="1:10" ht="24.75" customHeight="1">
      <c r="A36" s="225" t="s">
        <v>123</v>
      </c>
      <c r="B36" s="425"/>
      <c r="C36" s="426"/>
      <c r="D36" s="426"/>
      <c r="E36" s="426"/>
      <c r="F36" s="427"/>
      <c r="G36" s="427"/>
      <c r="H36" s="427"/>
      <c r="I36" s="223"/>
      <c r="J36" s="223"/>
    </row>
    <row r="37" spans="1:10" ht="24.75" customHeight="1">
      <c r="A37" s="225" t="s">
        <v>148</v>
      </c>
      <c r="B37" s="425"/>
      <c r="C37" s="426"/>
      <c r="D37" s="426"/>
      <c r="E37" s="426"/>
      <c r="F37" s="427"/>
      <c r="G37" s="427"/>
      <c r="H37" s="427"/>
      <c r="I37" s="223"/>
      <c r="J37" s="223"/>
    </row>
    <row r="38" spans="1:10" ht="24.75" customHeight="1">
      <c r="A38" s="225" t="s">
        <v>124</v>
      </c>
      <c r="B38" s="425"/>
      <c r="C38" s="426"/>
      <c r="D38" s="426"/>
      <c r="E38" s="426"/>
      <c r="F38" s="427"/>
      <c r="G38" s="427"/>
      <c r="H38" s="427"/>
      <c r="I38" s="223"/>
      <c r="J38" s="223"/>
    </row>
    <row r="39" spans="1:10" ht="24.75" customHeight="1">
      <c r="A39" s="225" t="s">
        <v>125</v>
      </c>
      <c r="B39" s="425"/>
      <c r="C39" s="426"/>
      <c r="D39" s="426"/>
      <c r="E39" s="426"/>
      <c r="F39" s="427"/>
      <c r="G39" s="427"/>
      <c r="H39" s="427"/>
      <c r="I39" s="223"/>
      <c r="J39" s="223"/>
    </row>
    <row r="40" spans="1:10" ht="24.75" customHeight="1">
      <c r="A40" s="225" t="s">
        <v>126</v>
      </c>
      <c r="B40" s="425"/>
      <c r="C40" s="426"/>
      <c r="D40" s="426"/>
      <c r="E40" s="426"/>
      <c r="F40" s="427"/>
      <c r="G40" s="427"/>
      <c r="H40" s="427"/>
      <c r="I40" s="223"/>
      <c r="J40" s="223"/>
    </row>
    <row r="41" spans="1:10" ht="24.75" customHeight="1">
      <c r="A41" s="225" t="s">
        <v>149</v>
      </c>
      <c r="B41" s="425"/>
      <c r="C41" s="426"/>
      <c r="D41" s="426"/>
      <c r="E41" s="426"/>
      <c r="F41" s="427"/>
      <c r="G41" s="427"/>
      <c r="H41" s="427"/>
      <c r="I41" s="223"/>
      <c r="J41" s="223"/>
    </row>
    <row r="42" spans="1:10" ht="24.75" customHeight="1">
      <c r="A42" s="225" t="s">
        <v>179</v>
      </c>
      <c r="B42" s="425"/>
      <c r="C42" s="468"/>
      <c r="D42" s="468"/>
      <c r="E42" s="469"/>
      <c r="F42" s="470"/>
      <c r="G42" s="471"/>
      <c r="H42" s="472"/>
      <c r="I42" s="223"/>
      <c r="J42" s="223"/>
    </row>
    <row r="43" spans="1:10" ht="24.75" customHeight="1">
      <c r="A43" s="225" t="s">
        <v>104</v>
      </c>
      <c r="B43" s="425"/>
      <c r="C43" s="426"/>
      <c r="D43" s="426"/>
      <c r="E43" s="426"/>
      <c r="F43" s="427"/>
      <c r="G43" s="427"/>
      <c r="H43" s="427"/>
      <c r="I43" s="223"/>
      <c r="J43" s="223"/>
    </row>
    <row r="44" spans="1:10" ht="24.75" customHeight="1">
      <c r="A44" s="225" t="s">
        <v>127</v>
      </c>
      <c r="B44" s="425"/>
      <c r="C44" s="426"/>
      <c r="D44" s="426"/>
      <c r="E44" s="426"/>
      <c r="F44" s="427"/>
      <c r="G44" s="427"/>
      <c r="H44" s="427"/>
      <c r="I44" s="223"/>
      <c r="J44" s="223"/>
    </row>
    <row r="45" spans="1:10" ht="24.75" customHeight="1">
      <c r="A45" s="225" t="s">
        <v>128</v>
      </c>
      <c r="B45" s="425"/>
      <c r="C45" s="426"/>
      <c r="D45" s="426"/>
      <c r="E45" s="426"/>
      <c r="F45" s="427"/>
      <c r="G45" s="427"/>
      <c r="H45" s="427"/>
      <c r="I45" s="223"/>
      <c r="J45" s="223"/>
    </row>
    <row r="46" spans="1:10" ht="24.75" customHeight="1">
      <c r="A46" s="225" t="s">
        <v>129</v>
      </c>
      <c r="B46" s="425"/>
      <c r="C46" s="426"/>
      <c r="D46" s="426"/>
      <c r="E46" s="426"/>
      <c r="F46" s="427"/>
      <c r="G46" s="427"/>
      <c r="H46" s="427"/>
      <c r="I46" s="223"/>
      <c r="J46" s="223"/>
    </row>
    <row r="47" spans="1:10" ht="24.6" customHeight="1">
      <c r="A47" s="225" t="s">
        <v>108</v>
      </c>
      <c r="B47" s="425"/>
      <c r="C47" s="426"/>
      <c r="D47" s="426"/>
      <c r="E47" s="426"/>
      <c r="F47" s="427"/>
      <c r="G47" s="427"/>
      <c r="H47" s="427"/>
      <c r="I47" s="223"/>
      <c r="J47" s="223"/>
    </row>
    <row r="48" spans="1:10" ht="24.6" customHeight="1">
      <c r="A48" s="226" t="s">
        <v>130</v>
      </c>
      <c r="B48" s="425"/>
      <c r="C48" s="426"/>
      <c r="D48" s="426"/>
      <c r="E48" s="426"/>
      <c r="F48" s="427"/>
      <c r="G48" s="427"/>
      <c r="H48" s="427"/>
      <c r="I48" s="223"/>
      <c r="J48" s="223"/>
    </row>
    <row r="49" spans="1:10" ht="24.75" customHeight="1">
      <c r="A49" s="225" t="s">
        <v>110</v>
      </c>
      <c r="B49" s="425"/>
      <c r="C49" s="426"/>
      <c r="D49" s="426"/>
      <c r="E49" s="426"/>
      <c r="F49" s="463"/>
      <c r="G49" s="463"/>
      <c r="H49" s="463"/>
      <c r="I49" s="223"/>
      <c r="J49" s="223"/>
    </row>
    <row r="50" spans="1:10" ht="24.75" customHeight="1" thickBot="1">
      <c r="A50" s="227" t="s">
        <v>111</v>
      </c>
      <c r="B50" s="464"/>
      <c r="C50" s="465"/>
      <c r="D50" s="465"/>
      <c r="E50" s="466"/>
      <c r="F50" s="451"/>
      <c r="G50" s="452"/>
      <c r="H50" s="452"/>
      <c r="I50" s="228"/>
      <c r="J50" s="223"/>
    </row>
    <row r="51" spans="1:10" ht="28.9" customHeight="1" thickTop="1" thickBot="1">
      <c r="A51" s="458" t="s">
        <v>115</v>
      </c>
      <c r="B51" s="459"/>
      <c r="C51" s="229"/>
      <c r="D51" s="229"/>
      <c r="E51" s="230"/>
      <c r="F51" s="460">
        <f>SUM(F32:H50)</f>
        <v>0</v>
      </c>
      <c r="G51" s="461"/>
      <c r="H51" s="462"/>
      <c r="I51" s="199" t="s">
        <v>182</v>
      </c>
      <c r="J51" s="231"/>
    </row>
    <row r="52" spans="1:10" ht="24.75" customHeight="1" thickTop="1" thickBot="1">
      <c r="D52" s="232"/>
    </row>
    <row r="53" spans="1:10" ht="28.9" customHeight="1" thickTop="1">
      <c r="C53" s="453" t="s">
        <v>180</v>
      </c>
      <c r="D53" s="454"/>
      <c r="E53" s="455">
        <f>I22+F27</f>
        <v>0</v>
      </c>
      <c r="F53" s="456"/>
      <c r="G53" s="457"/>
    </row>
  </sheetData>
  <mergeCells count="71">
    <mergeCell ref="F32:H32"/>
    <mergeCell ref="A25:B26"/>
    <mergeCell ref="B42:E42"/>
    <mergeCell ref="F42:H42"/>
    <mergeCell ref="F37:H37"/>
    <mergeCell ref="B38:E38"/>
    <mergeCell ref="A30:B30"/>
    <mergeCell ref="F38:H38"/>
    <mergeCell ref="B39:E39"/>
    <mergeCell ref="F39:H39"/>
    <mergeCell ref="F34:H34"/>
    <mergeCell ref="B35:E35"/>
    <mergeCell ref="F35:H35"/>
    <mergeCell ref="B36:E36"/>
    <mergeCell ref="F36:H36"/>
    <mergeCell ref="F31:H31"/>
    <mergeCell ref="B32:E32"/>
    <mergeCell ref="C53:D53"/>
    <mergeCell ref="B48:E48"/>
    <mergeCell ref="B40:E40"/>
    <mergeCell ref="B37:E37"/>
    <mergeCell ref="B34:E34"/>
    <mergeCell ref="E53:G53"/>
    <mergeCell ref="A51:B51"/>
    <mergeCell ref="F51:H51"/>
    <mergeCell ref="F45:H45"/>
    <mergeCell ref="F40:H40"/>
    <mergeCell ref="B41:E41"/>
    <mergeCell ref="F41:H41"/>
    <mergeCell ref="B49:E49"/>
    <mergeCell ref="F49:H49"/>
    <mergeCell ref="B50:E50"/>
    <mergeCell ref="F50:H50"/>
    <mergeCell ref="B46:E46"/>
    <mergeCell ref="F46:H46"/>
    <mergeCell ref="B47:E47"/>
    <mergeCell ref="F47:H47"/>
    <mergeCell ref="F48:H48"/>
    <mergeCell ref="B43:E43"/>
    <mergeCell ref="F43:H43"/>
    <mergeCell ref="B44:E44"/>
    <mergeCell ref="F44:H44"/>
    <mergeCell ref="B45:E45"/>
    <mergeCell ref="B33:E33"/>
    <mergeCell ref="F33:H33"/>
    <mergeCell ref="B31:E31"/>
    <mergeCell ref="A12:A14"/>
    <mergeCell ref="B12:B14"/>
    <mergeCell ref="C12:C14"/>
    <mergeCell ref="D12:D14"/>
    <mergeCell ref="D25:D26"/>
    <mergeCell ref="A27:B27"/>
    <mergeCell ref="A28:B28"/>
    <mergeCell ref="A29:B29"/>
    <mergeCell ref="F25:F26"/>
    <mergeCell ref="F27:F30"/>
    <mergeCell ref="E25:E26"/>
    <mergeCell ref="D27:D29"/>
    <mergeCell ref="E27:E30"/>
    <mergeCell ref="I12:I14"/>
    <mergeCell ref="A18:A20"/>
    <mergeCell ref="B18:B20"/>
    <mergeCell ref="C18:C20"/>
    <mergeCell ref="D18:D20"/>
    <mergeCell ref="I18:I20"/>
    <mergeCell ref="I3:J3"/>
    <mergeCell ref="A6:A7"/>
    <mergeCell ref="B6:D6"/>
    <mergeCell ref="E6:H6"/>
    <mergeCell ref="I6:I7"/>
    <mergeCell ref="J6:J7"/>
  </mergeCells>
  <phoneticPr fontId="2"/>
  <dataValidations count="1">
    <dataValidation type="list" allowBlank="1" showInputMessage="1" showErrorMessage="1" sqref="D30">
      <formula1>$M$29:$M$31</formula1>
    </dataValidation>
  </dataValidations>
  <pageMargins left="0.70866141732283472" right="0.70866141732283472" top="0.74803149606299213" bottom="0.74803149606299213" header="0.31496062992125984" footer="0.31496062992125984"/>
  <pageSetup paperSize="9" scale="4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7"/>
  <sheetViews>
    <sheetView topLeftCell="A10" zoomScale="70" zoomScaleNormal="70" workbookViewId="0">
      <selection activeCell="F17" sqref="F17"/>
    </sheetView>
  </sheetViews>
  <sheetFormatPr defaultColWidth="8.875" defaultRowHeight="24.75" customHeight="1"/>
  <cols>
    <col min="1" max="1" width="21.125" style="65" customWidth="1"/>
    <col min="2" max="3" width="13.5" style="65" customWidth="1"/>
    <col min="4" max="4" width="15.125" style="65" customWidth="1"/>
    <col min="5" max="5" width="12.875" style="65" customWidth="1"/>
    <col min="6" max="6" width="20.75" style="65" bestFit="1" customWidth="1"/>
    <col min="7" max="7" width="19.25" style="65" customWidth="1"/>
    <col min="8" max="8" width="18.375" style="65" customWidth="1"/>
    <col min="9" max="16384" width="8.875" style="65"/>
  </cols>
  <sheetData>
    <row r="1" spans="1:8" ht="24.75" customHeight="1">
      <c r="A1" s="51" t="s">
        <v>214</v>
      </c>
    </row>
    <row r="2" spans="1:8" ht="24.75" customHeight="1">
      <c r="A2" s="124" t="s">
        <v>259</v>
      </c>
    </row>
    <row r="3" spans="1:8" ht="24.75" customHeight="1">
      <c r="D3" s="52"/>
      <c r="E3" s="165"/>
      <c r="G3" s="52" t="s">
        <v>82</v>
      </c>
      <c r="H3" s="59"/>
    </row>
    <row r="4" spans="1:8" ht="24.75" customHeight="1">
      <c r="A4" s="160" t="s">
        <v>246</v>
      </c>
      <c r="D4" s="52"/>
      <c r="E4" s="165"/>
      <c r="H4" s="72"/>
    </row>
    <row r="5" spans="1:8" ht="24.75" customHeight="1">
      <c r="A5" s="247" t="s">
        <v>266</v>
      </c>
      <c r="D5" s="52"/>
      <c r="E5" s="165"/>
      <c r="H5" s="72" t="s">
        <v>112</v>
      </c>
    </row>
    <row r="6" spans="1:8" s="83" customFormat="1" ht="24.75" customHeight="1">
      <c r="A6" s="314" t="s">
        <v>137</v>
      </c>
      <c r="B6" s="322" t="s">
        <v>2</v>
      </c>
      <c r="C6" s="331"/>
      <c r="D6" s="331"/>
      <c r="E6" s="331"/>
      <c r="F6" s="151" t="s">
        <v>91</v>
      </c>
      <c r="G6" s="345" t="s">
        <v>18</v>
      </c>
      <c r="H6" s="314" t="s">
        <v>15</v>
      </c>
    </row>
    <row r="7" spans="1:8" s="83" customFormat="1" ht="24.75" customHeight="1">
      <c r="A7" s="314"/>
      <c r="B7" s="151" t="s">
        <v>139</v>
      </c>
      <c r="C7" s="151" t="s">
        <v>140</v>
      </c>
      <c r="D7" s="151" t="s">
        <v>4</v>
      </c>
      <c r="E7" s="151" t="s">
        <v>16</v>
      </c>
      <c r="F7" s="151" t="s">
        <v>17</v>
      </c>
      <c r="G7" s="346"/>
      <c r="H7" s="314"/>
    </row>
    <row r="8" spans="1:8" s="83" customFormat="1" ht="24.75" customHeight="1">
      <c r="A8" s="87" t="s">
        <v>72</v>
      </c>
      <c r="B8" s="98"/>
      <c r="C8" s="97"/>
      <c r="D8" s="88">
        <v>7550</v>
      </c>
      <c r="E8" s="88">
        <f>B8*C8*D8</f>
        <v>0</v>
      </c>
      <c r="F8" s="166"/>
      <c r="G8" s="88">
        <f>MIN(E8,F8)</f>
        <v>0</v>
      </c>
      <c r="H8" s="98"/>
    </row>
    <row r="9" spans="1:8" s="83" customFormat="1" ht="31.5" customHeight="1">
      <c r="A9" s="102" t="s">
        <v>141</v>
      </c>
      <c r="B9" s="105"/>
      <c r="C9" s="97"/>
      <c r="D9" s="88">
        <v>2760</v>
      </c>
      <c r="E9" s="88">
        <f t="shared" ref="E9:E10" si="0">B9*C9*D9</f>
        <v>0</v>
      </c>
      <c r="F9" s="166"/>
      <c r="G9" s="88">
        <f t="shared" ref="G9:G10" si="1">MIN(E9,F9)</f>
        <v>0</v>
      </c>
      <c r="H9" s="98"/>
    </row>
    <row r="10" spans="1:8" s="83" customFormat="1" ht="31.5" customHeight="1" thickBot="1">
      <c r="A10" s="161" t="s">
        <v>245</v>
      </c>
      <c r="B10" s="162"/>
      <c r="C10" s="163"/>
      <c r="D10" s="106">
        <v>1560</v>
      </c>
      <c r="E10" s="88">
        <f t="shared" si="0"/>
        <v>0</v>
      </c>
      <c r="F10" s="167"/>
      <c r="G10" s="88">
        <f t="shared" si="1"/>
        <v>0</v>
      </c>
      <c r="H10" s="164"/>
    </row>
    <row r="11" spans="1:8" s="83" customFormat="1" ht="24.75" customHeight="1" thickTop="1">
      <c r="A11" s="103" t="s">
        <v>248</v>
      </c>
      <c r="B11" s="251">
        <f>SUM(B8:B10)</f>
        <v>0</v>
      </c>
      <c r="C11" s="251">
        <f>SUM(C8:C10)</f>
        <v>0</v>
      </c>
      <c r="D11" s="89"/>
      <c r="E11" s="195">
        <f>SUM(E8:E10)</f>
        <v>0</v>
      </c>
      <c r="F11" s="195">
        <f>SUM(F8:F10)</f>
        <v>0</v>
      </c>
      <c r="G11" s="113">
        <f>SUM(G8:G10)</f>
        <v>0</v>
      </c>
      <c r="H11" s="89"/>
    </row>
    <row r="12" spans="1:8" s="83" customFormat="1" ht="24.75" customHeight="1">
      <c r="A12" s="247" t="s">
        <v>267</v>
      </c>
      <c r="B12" s="246"/>
      <c r="C12" s="246"/>
      <c r="D12" s="249"/>
      <c r="E12" s="249"/>
      <c r="F12" s="250"/>
      <c r="G12" s="250"/>
      <c r="H12" s="72" t="s">
        <v>112</v>
      </c>
    </row>
    <row r="13" spans="1:8" s="83" customFormat="1" ht="24.75" customHeight="1">
      <c r="A13" s="314" t="s">
        <v>137</v>
      </c>
      <c r="B13" s="322" t="s">
        <v>2</v>
      </c>
      <c r="C13" s="331"/>
      <c r="D13" s="331"/>
      <c r="E13" s="331"/>
      <c r="F13" s="244" t="s">
        <v>91</v>
      </c>
      <c r="G13" s="345" t="s">
        <v>18</v>
      </c>
      <c r="H13" s="314" t="s">
        <v>15</v>
      </c>
    </row>
    <row r="14" spans="1:8" s="83" customFormat="1" ht="24.75" customHeight="1">
      <c r="A14" s="314"/>
      <c r="B14" s="244" t="s">
        <v>139</v>
      </c>
      <c r="C14" s="244" t="s">
        <v>140</v>
      </c>
      <c r="D14" s="244" t="s">
        <v>4</v>
      </c>
      <c r="E14" s="244" t="s">
        <v>16</v>
      </c>
      <c r="F14" s="244" t="s">
        <v>17</v>
      </c>
      <c r="G14" s="346"/>
      <c r="H14" s="314"/>
    </row>
    <row r="15" spans="1:8" s="83" customFormat="1" ht="24.75" customHeight="1">
      <c r="A15" s="87" t="s">
        <v>72</v>
      </c>
      <c r="B15" s="98"/>
      <c r="C15" s="97"/>
      <c r="D15" s="88">
        <v>15100</v>
      </c>
      <c r="E15" s="88">
        <f>B15*C15*D15</f>
        <v>0</v>
      </c>
      <c r="F15" s="166"/>
      <c r="G15" s="88">
        <f>MIN(E15,F15)</f>
        <v>0</v>
      </c>
      <c r="H15" s="98"/>
    </row>
    <row r="16" spans="1:8" s="83" customFormat="1" ht="31.5" customHeight="1">
      <c r="A16" s="102" t="s">
        <v>141</v>
      </c>
      <c r="B16" s="105"/>
      <c r="C16" s="97"/>
      <c r="D16" s="88">
        <v>5520</v>
      </c>
      <c r="E16" s="88">
        <f t="shared" ref="E16:E17" si="2">B16*C16*D16</f>
        <v>0</v>
      </c>
      <c r="F16" s="166"/>
      <c r="G16" s="88">
        <f t="shared" ref="G16:G17" si="3">MIN(E16,F16)</f>
        <v>0</v>
      </c>
      <c r="H16" s="98"/>
    </row>
    <row r="17" spans="1:8" s="83" customFormat="1" ht="31.5" customHeight="1" thickBot="1">
      <c r="A17" s="161" t="s">
        <v>245</v>
      </c>
      <c r="B17" s="162"/>
      <c r="C17" s="163"/>
      <c r="D17" s="106">
        <v>3120</v>
      </c>
      <c r="E17" s="88">
        <f t="shared" si="2"/>
        <v>0</v>
      </c>
      <c r="F17" s="167"/>
      <c r="G17" s="88">
        <f t="shared" si="3"/>
        <v>0</v>
      </c>
      <c r="H17" s="164"/>
    </row>
    <row r="18" spans="1:8" s="83" customFormat="1" ht="24.75" customHeight="1" thickTop="1">
      <c r="A18" s="103" t="s">
        <v>248</v>
      </c>
      <c r="B18" s="251">
        <f>SUM(B15:B17)</f>
        <v>0</v>
      </c>
      <c r="C18" s="251">
        <f>SUM(C15:C17)</f>
        <v>0</v>
      </c>
      <c r="D18" s="89"/>
      <c r="E18" s="195">
        <f>SUM(E15:E17)</f>
        <v>0</v>
      </c>
      <c r="F18" s="195">
        <f>SUM(F15:F17)</f>
        <v>0</v>
      </c>
      <c r="G18" s="113">
        <f>SUM(G15:G17)</f>
        <v>0</v>
      </c>
      <c r="H18" s="89"/>
    </row>
    <row r="19" spans="1:8" ht="24.75" customHeight="1">
      <c r="A19" s="160" t="s">
        <v>247</v>
      </c>
      <c r="D19" s="52"/>
      <c r="E19" s="72"/>
      <c r="G19" s="72" t="s">
        <v>112</v>
      </c>
    </row>
    <row r="20" spans="1:8" ht="24.75" customHeight="1">
      <c r="A20" s="285" t="s">
        <v>23</v>
      </c>
      <c r="B20" s="285"/>
      <c r="C20" s="485" t="s">
        <v>113</v>
      </c>
      <c r="D20" s="331"/>
      <c r="E20" s="486"/>
      <c r="F20" s="484" t="s">
        <v>15</v>
      </c>
      <c r="G20" s="363"/>
    </row>
    <row r="21" spans="1:8" ht="24.75" customHeight="1">
      <c r="A21" s="286" t="s">
        <v>92</v>
      </c>
      <c r="B21" s="287"/>
      <c r="C21" s="481"/>
      <c r="D21" s="482"/>
      <c r="E21" s="483"/>
      <c r="F21" s="477"/>
      <c r="G21" s="478"/>
    </row>
    <row r="22" spans="1:8" ht="24.75" customHeight="1">
      <c r="A22" s="286" t="s">
        <v>93</v>
      </c>
      <c r="B22" s="287"/>
      <c r="C22" s="481"/>
      <c r="D22" s="482"/>
      <c r="E22" s="483"/>
      <c r="F22" s="477"/>
      <c r="G22" s="478"/>
    </row>
    <row r="23" spans="1:8" ht="24.75" customHeight="1">
      <c r="A23" s="286" t="s">
        <v>94</v>
      </c>
      <c r="B23" s="287"/>
      <c r="C23" s="481"/>
      <c r="D23" s="482"/>
      <c r="E23" s="483"/>
      <c r="F23" s="477"/>
      <c r="G23" s="478"/>
    </row>
    <row r="24" spans="1:8" ht="24.75" customHeight="1">
      <c r="A24" s="286" t="s">
        <v>96</v>
      </c>
      <c r="B24" s="287"/>
      <c r="C24" s="481"/>
      <c r="D24" s="482"/>
      <c r="E24" s="483"/>
      <c r="F24" s="477"/>
      <c r="G24" s="478"/>
    </row>
    <row r="25" spans="1:8" ht="24.75" customHeight="1">
      <c r="A25" s="290" t="s">
        <v>97</v>
      </c>
      <c r="B25" s="67" t="s">
        <v>98</v>
      </c>
      <c r="C25" s="481"/>
      <c r="D25" s="482"/>
      <c r="E25" s="483"/>
      <c r="F25" s="477"/>
      <c r="G25" s="478"/>
    </row>
    <row r="26" spans="1:8" ht="24.75" customHeight="1">
      <c r="A26" s="291"/>
      <c r="B26" s="68" t="s">
        <v>100</v>
      </c>
      <c r="C26" s="481"/>
      <c r="D26" s="482"/>
      <c r="E26" s="483"/>
      <c r="F26" s="477"/>
      <c r="G26" s="478"/>
    </row>
    <row r="27" spans="1:8" ht="24.75" customHeight="1">
      <c r="A27" s="291"/>
      <c r="B27" s="68" t="s">
        <v>102</v>
      </c>
      <c r="C27" s="481"/>
      <c r="D27" s="482"/>
      <c r="E27" s="483"/>
      <c r="F27" s="477"/>
      <c r="G27" s="478"/>
    </row>
    <row r="28" spans="1:8" ht="24.75" customHeight="1">
      <c r="A28" s="292"/>
      <c r="B28" s="67" t="s">
        <v>244</v>
      </c>
      <c r="C28" s="481"/>
      <c r="D28" s="482"/>
      <c r="E28" s="483"/>
      <c r="F28" s="477"/>
      <c r="G28" s="478"/>
    </row>
    <row r="29" spans="1:8" ht="24.75" customHeight="1">
      <c r="A29" s="290" t="s">
        <v>104</v>
      </c>
      <c r="B29" s="150" t="s">
        <v>105</v>
      </c>
      <c r="C29" s="481"/>
      <c r="D29" s="482"/>
      <c r="E29" s="483"/>
      <c r="F29" s="477"/>
      <c r="G29" s="478"/>
    </row>
    <row r="30" spans="1:8" ht="24.75" customHeight="1">
      <c r="A30" s="291"/>
      <c r="B30" s="150" t="s">
        <v>106</v>
      </c>
      <c r="C30" s="481"/>
      <c r="D30" s="482"/>
      <c r="E30" s="483"/>
      <c r="F30" s="477"/>
      <c r="G30" s="478"/>
    </row>
    <row r="31" spans="1:8" ht="24.75" customHeight="1">
      <c r="A31" s="292"/>
      <c r="B31" s="150" t="s">
        <v>107</v>
      </c>
      <c r="C31" s="481"/>
      <c r="D31" s="482"/>
      <c r="E31" s="483"/>
      <c r="F31" s="477"/>
      <c r="G31" s="478"/>
    </row>
    <row r="32" spans="1:8" ht="24.75" customHeight="1">
      <c r="A32" s="286" t="s">
        <v>108</v>
      </c>
      <c r="B32" s="287"/>
      <c r="C32" s="481"/>
      <c r="D32" s="482"/>
      <c r="E32" s="483"/>
      <c r="F32" s="477"/>
      <c r="G32" s="478"/>
    </row>
    <row r="33" spans="1:7" ht="24.75" customHeight="1">
      <c r="A33" s="286" t="s">
        <v>109</v>
      </c>
      <c r="B33" s="287"/>
      <c r="C33" s="481"/>
      <c r="D33" s="482"/>
      <c r="E33" s="483"/>
      <c r="F33" s="477"/>
      <c r="G33" s="478"/>
    </row>
    <row r="34" spans="1:7" ht="24.75" customHeight="1" thickBot="1">
      <c r="A34" s="286" t="s">
        <v>111</v>
      </c>
      <c r="B34" s="287"/>
      <c r="C34" s="481"/>
      <c r="D34" s="482"/>
      <c r="E34" s="483"/>
      <c r="F34" s="477"/>
      <c r="G34" s="478"/>
    </row>
    <row r="35" spans="1:7" ht="24.75" customHeight="1" thickTop="1">
      <c r="A35" s="288" t="s">
        <v>248</v>
      </c>
      <c r="B35" s="289"/>
      <c r="C35" s="487">
        <f>SUM(C21:C34)</f>
        <v>0</v>
      </c>
      <c r="D35" s="488"/>
      <c r="E35" s="489"/>
      <c r="F35" s="479"/>
      <c r="G35" s="480"/>
    </row>
    <row r="37" spans="1:7" ht="24.75" customHeight="1">
      <c r="A37" s="474" t="s">
        <v>249</v>
      </c>
      <c r="B37" s="315"/>
      <c r="C37" s="475">
        <f>G11+C35</f>
        <v>0</v>
      </c>
      <c r="D37" s="476"/>
      <c r="E37" s="476"/>
    </row>
  </sheetData>
  <mergeCells count="53">
    <mergeCell ref="A23:B23"/>
    <mergeCell ref="A24:B24"/>
    <mergeCell ref="C28:E28"/>
    <mergeCell ref="A35:B35"/>
    <mergeCell ref="A33:B33"/>
    <mergeCell ref="A34:B34"/>
    <mergeCell ref="C33:E33"/>
    <mergeCell ref="C35:E35"/>
    <mergeCell ref="A6:A7"/>
    <mergeCell ref="G6:G7"/>
    <mergeCell ref="H6:H7"/>
    <mergeCell ref="B6:E6"/>
    <mergeCell ref="C20:E20"/>
    <mergeCell ref="A20:B20"/>
    <mergeCell ref="A13:A14"/>
    <mergeCell ref="B13:E13"/>
    <mergeCell ref="G13:G14"/>
    <mergeCell ref="H13:H14"/>
    <mergeCell ref="C21:E21"/>
    <mergeCell ref="C22:E22"/>
    <mergeCell ref="A25:A28"/>
    <mergeCell ref="A29:A31"/>
    <mergeCell ref="A32:B32"/>
    <mergeCell ref="A21:B21"/>
    <mergeCell ref="C23:E23"/>
    <mergeCell ref="C24:E24"/>
    <mergeCell ref="C25:E25"/>
    <mergeCell ref="C26:E26"/>
    <mergeCell ref="C27:E27"/>
    <mergeCell ref="C29:E29"/>
    <mergeCell ref="C30:E30"/>
    <mergeCell ref="C31:E31"/>
    <mergeCell ref="C32:E32"/>
    <mergeCell ref="A22:B22"/>
    <mergeCell ref="F31:G31"/>
    <mergeCell ref="F20:G20"/>
    <mergeCell ref="F21:G21"/>
    <mergeCell ref="F22:G22"/>
    <mergeCell ref="F23:G23"/>
    <mergeCell ref="F24:G24"/>
    <mergeCell ref="F25:G25"/>
    <mergeCell ref="F26:G26"/>
    <mergeCell ref="F27:G27"/>
    <mergeCell ref="F28:G28"/>
    <mergeCell ref="F29:G29"/>
    <mergeCell ref="F30:G30"/>
    <mergeCell ref="A37:B37"/>
    <mergeCell ref="C37:E37"/>
    <mergeCell ref="F32:G32"/>
    <mergeCell ref="F33:G33"/>
    <mergeCell ref="F34:G34"/>
    <mergeCell ref="F35:G35"/>
    <mergeCell ref="C34:E34"/>
  </mergeCells>
  <phoneticPr fontId="2"/>
  <pageMargins left="0.70866141732283472" right="0.70866141732283472" top="0.74803149606299213" bottom="0.74803149606299213" header="0.31496062992125984" footer="0.31496062992125984"/>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17"/>
  <sheetViews>
    <sheetView zoomScale="85" zoomScaleNormal="85" workbookViewId="0">
      <selection activeCell="F19" sqref="F19"/>
    </sheetView>
  </sheetViews>
  <sheetFormatPr defaultColWidth="9" defaultRowHeight="24.75" customHeight="1"/>
  <cols>
    <col min="1" max="1" width="19.375" style="83" customWidth="1"/>
    <col min="2" max="3" width="11.125" style="83" customWidth="1"/>
    <col min="4" max="4" width="11.25" style="83" customWidth="1"/>
    <col min="5" max="5" width="13.875" style="83" customWidth="1"/>
    <col min="6" max="6" width="21" style="83" customWidth="1"/>
    <col min="7" max="7" width="14.25" style="83" customWidth="1"/>
    <col min="8" max="8" width="19.625" style="83" customWidth="1"/>
    <col min="9" max="16384" width="9" style="83"/>
  </cols>
  <sheetData>
    <row r="1" spans="1:8" ht="24.75" customHeight="1">
      <c r="A1" s="152" t="s">
        <v>216</v>
      </c>
    </row>
    <row r="2" spans="1:8" ht="24.75" customHeight="1">
      <c r="A2" s="153" t="s">
        <v>215</v>
      </c>
    </row>
    <row r="3" spans="1:8" ht="24.75" customHeight="1">
      <c r="F3" s="52" t="s">
        <v>82</v>
      </c>
      <c r="G3" s="302"/>
      <c r="H3" s="302"/>
    </row>
    <row r="4" spans="1:8" ht="24.75" customHeight="1">
      <c r="A4" s="247" t="s">
        <v>266</v>
      </c>
      <c r="G4" s="84"/>
      <c r="H4" s="248" t="s">
        <v>84</v>
      </c>
    </row>
    <row r="5" spans="1:8" ht="24.75" customHeight="1">
      <c r="A5" s="314" t="s">
        <v>137</v>
      </c>
      <c r="B5" s="322" t="s">
        <v>2</v>
      </c>
      <c r="C5" s="412"/>
      <c r="D5" s="412"/>
      <c r="E5" s="413"/>
      <c r="F5" s="144" t="s">
        <v>91</v>
      </c>
      <c r="G5" s="345" t="s">
        <v>18</v>
      </c>
      <c r="H5" s="314" t="s">
        <v>15</v>
      </c>
    </row>
    <row r="6" spans="1:8" ht="24.75" customHeight="1">
      <c r="A6" s="314"/>
      <c r="B6" s="143" t="s">
        <v>139</v>
      </c>
      <c r="C6" s="143" t="s">
        <v>140</v>
      </c>
      <c r="D6" s="143" t="s">
        <v>4</v>
      </c>
      <c r="E6" s="143" t="s">
        <v>16</v>
      </c>
      <c r="F6" s="143" t="s">
        <v>17</v>
      </c>
      <c r="G6" s="346"/>
      <c r="H6" s="314"/>
    </row>
    <row r="7" spans="1:8" ht="24.75" customHeight="1">
      <c r="A7" s="87" t="s">
        <v>72</v>
      </c>
      <c r="B7" s="98"/>
      <c r="C7" s="97"/>
      <c r="D7" s="88">
        <v>7550</v>
      </c>
      <c r="E7" s="88">
        <f>B7*C7*D7</f>
        <v>0</v>
      </c>
      <c r="F7" s="99"/>
      <c r="G7" s="88">
        <f>MIN(E7,F7)</f>
        <v>0</v>
      </c>
      <c r="H7" s="98"/>
    </row>
    <row r="8" spans="1:8" ht="31.5" customHeight="1" thickBot="1">
      <c r="A8" s="102" t="s">
        <v>219</v>
      </c>
      <c r="B8" s="105"/>
      <c r="C8" s="97"/>
      <c r="D8" s="88">
        <v>2760</v>
      </c>
      <c r="E8" s="88">
        <f>B8*C8*D8</f>
        <v>0</v>
      </c>
      <c r="F8" s="99"/>
      <c r="G8" s="88">
        <f>MIN(E8,F8)</f>
        <v>0</v>
      </c>
      <c r="H8" s="98"/>
    </row>
    <row r="9" spans="1:8" ht="24.75" customHeight="1" thickTop="1">
      <c r="A9" s="103" t="s">
        <v>248</v>
      </c>
      <c r="B9" s="252">
        <f>SUM(B7:B8)</f>
        <v>0</v>
      </c>
      <c r="C9" s="252">
        <f>SUM(C7:C8)</f>
        <v>0</v>
      </c>
      <c r="D9" s="89"/>
      <c r="E9" s="195">
        <f>SUM(E7:E8)</f>
        <v>0</v>
      </c>
      <c r="F9" s="195">
        <f>SUM(F7:F8)</f>
        <v>0</v>
      </c>
      <c r="G9" s="113">
        <f>SUM(G7:G8)</f>
        <v>0</v>
      </c>
      <c r="H9" s="89"/>
    </row>
    <row r="10" spans="1:8" ht="24.75" customHeight="1">
      <c r="A10" s="247" t="s">
        <v>267</v>
      </c>
      <c r="G10" s="84"/>
      <c r="H10" s="248" t="s">
        <v>84</v>
      </c>
    </row>
    <row r="11" spans="1:8" ht="24.75" customHeight="1">
      <c r="A11" s="314" t="s">
        <v>137</v>
      </c>
      <c r="B11" s="322" t="s">
        <v>2</v>
      </c>
      <c r="C11" s="412"/>
      <c r="D11" s="412"/>
      <c r="E11" s="413"/>
      <c r="F11" s="245" t="s">
        <v>91</v>
      </c>
      <c r="G11" s="345" t="s">
        <v>18</v>
      </c>
      <c r="H11" s="314" t="s">
        <v>15</v>
      </c>
    </row>
    <row r="12" spans="1:8" ht="24.75" customHeight="1">
      <c r="A12" s="314"/>
      <c r="B12" s="244" t="s">
        <v>139</v>
      </c>
      <c r="C12" s="244" t="s">
        <v>140</v>
      </c>
      <c r="D12" s="244" t="s">
        <v>4</v>
      </c>
      <c r="E12" s="244" t="s">
        <v>16</v>
      </c>
      <c r="F12" s="244" t="s">
        <v>17</v>
      </c>
      <c r="G12" s="346"/>
      <c r="H12" s="314"/>
    </row>
    <row r="13" spans="1:8" ht="24.75" customHeight="1">
      <c r="A13" s="87" t="s">
        <v>72</v>
      </c>
      <c r="B13" s="98"/>
      <c r="C13" s="97"/>
      <c r="D13" s="88">
        <v>15100</v>
      </c>
      <c r="E13" s="88">
        <f>B13*C13*D13</f>
        <v>0</v>
      </c>
      <c r="F13" s="99"/>
      <c r="G13" s="88">
        <f>MIN(E13,F13)</f>
        <v>0</v>
      </c>
      <c r="H13" s="98"/>
    </row>
    <row r="14" spans="1:8" ht="31.5" customHeight="1" thickBot="1">
      <c r="A14" s="102" t="s">
        <v>219</v>
      </c>
      <c r="B14" s="105"/>
      <c r="C14" s="97"/>
      <c r="D14" s="88">
        <v>5520</v>
      </c>
      <c r="E14" s="88">
        <f>B14*C14*D14</f>
        <v>0</v>
      </c>
      <c r="F14" s="99"/>
      <c r="G14" s="88">
        <f>MIN(E14,F14)</f>
        <v>0</v>
      </c>
      <c r="H14" s="98"/>
    </row>
    <row r="15" spans="1:8" ht="24.75" customHeight="1" thickTop="1">
      <c r="A15" s="103" t="s">
        <v>248</v>
      </c>
      <c r="B15" s="252">
        <f>SUM(B13:B14)</f>
        <v>0</v>
      </c>
      <c r="C15" s="252">
        <f>SUM(C13:C14)</f>
        <v>0</v>
      </c>
      <c r="D15" s="89"/>
      <c r="E15" s="195">
        <f>SUM(E13:E14)</f>
        <v>0</v>
      </c>
      <c r="F15" s="195">
        <f>SUM(F13:F14)</f>
        <v>0</v>
      </c>
      <c r="G15" s="113">
        <f>SUM(G13:G14)</f>
        <v>0</v>
      </c>
      <c r="H15" s="89"/>
    </row>
    <row r="16" spans="1:8" ht="24.75" customHeight="1" thickBot="1"/>
    <row r="17" spans="1:8" ht="24.75" customHeight="1" thickTop="1">
      <c r="A17" s="103" t="s">
        <v>14</v>
      </c>
      <c r="B17" s="252">
        <f>SUM(B9,B15)</f>
        <v>0</v>
      </c>
      <c r="C17" s="252">
        <f>SUM(C9,C15)</f>
        <v>0</v>
      </c>
      <c r="D17" s="89"/>
      <c r="E17" s="195">
        <f>SUM(E9,E15)</f>
        <v>0</v>
      </c>
      <c r="F17" s="195">
        <f>SUM(F9,F15)</f>
        <v>0</v>
      </c>
      <c r="G17" s="113">
        <f>SUM(G9,G15)</f>
        <v>0</v>
      </c>
      <c r="H17" s="89"/>
    </row>
  </sheetData>
  <mergeCells count="9">
    <mergeCell ref="A11:A12"/>
    <mergeCell ref="B11:E11"/>
    <mergeCell ref="G11:G12"/>
    <mergeCell ref="H11:H12"/>
    <mergeCell ref="G3:H3"/>
    <mergeCell ref="A5:A6"/>
    <mergeCell ref="B5:E5"/>
    <mergeCell ref="G5:G6"/>
    <mergeCell ref="H5:H6"/>
  </mergeCells>
  <phoneticPr fontId="2"/>
  <pageMargins left="0.70866141732283472" right="0.70866141732283472" top="0.74803149606299213" bottom="0.74803149606299213"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0"/>
  <sheetViews>
    <sheetView tabSelected="1" view="pageBreakPreview" zoomScale="70" zoomScaleNormal="100" zoomScaleSheetLayoutView="70" workbookViewId="0">
      <selection activeCell="D8" sqref="D8"/>
    </sheetView>
  </sheetViews>
  <sheetFormatPr defaultColWidth="9" defaultRowHeight="13.5"/>
  <cols>
    <col min="1" max="1" width="33" style="154" customWidth="1"/>
    <col min="2" max="2" width="15.5" style="154" customWidth="1"/>
    <col min="3" max="4" width="15.25" style="154" customWidth="1"/>
    <col min="5" max="5" width="13.75" style="154" customWidth="1"/>
    <col min="6" max="6" width="11.5" style="154" customWidth="1"/>
    <col min="7" max="7" width="12.5" style="154" customWidth="1"/>
    <col min="8" max="8" width="14.5" style="154" customWidth="1"/>
    <col min="9" max="9" width="14.25" style="154" customWidth="1"/>
    <col min="10" max="10" width="19.625" style="154" customWidth="1"/>
    <col min="11" max="16384" width="9" style="154"/>
  </cols>
  <sheetData>
    <row r="1" spans="1:10" ht="24.6" customHeight="1">
      <c r="A1" s="152" t="s">
        <v>217</v>
      </c>
      <c r="B1" s="152"/>
      <c r="C1" s="152"/>
      <c r="D1" s="152"/>
      <c r="E1" s="152"/>
      <c r="F1" s="152"/>
      <c r="G1" s="152"/>
      <c r="H1" s="152"/>
      <c r="I1" s="152"/>
      <c r="J1" s="152"/>
    </row>
    <row r="2" spans="1:10" ht="24.75" customHeight="1">
      <c r="A2" s="153" t="s">
        <v>260</v>
      </c>
      <c r="B2" s="152"/>
      <c r="C2" s="152"/>
      <c r="D2" s="152"/>
      <c r="E2" s="152"/>
      <c r="F2" s="152"/>
      <c r="G2" s="152"/>
      <c r="H2" s="152"/>
      <c r="I2" s="152"/>
      <c r="J2" s="152"/>
    </row>
    <row r="3" spans="1:10" ht="24.75" customHeight="1">
      <c r="A3" s="152"/>
      <c r="B3" s="152"/>
      <c r="C3" s="152"/>
      <c r="D3" s="152"/>
      <c r="E3" s="152"/>
      <c r="F3" s="152"/>
      <c r="G3" s="152"/>
      <c r="H3" s="155" t="s">
        <v>83</v>
      </c>
      <c r="I3" s="490"/>
      <c r="J3" s="490"/>
    </row>
    <row r="4" spans="1:10" ht="24.75" customHeight="1">
      <c r="A4" s="152"/>
      <c r="B4" s="152"/>
      <c r="C4" s="152"/>
      <c r="D4" s="152"/>
      <c r="E4" s="152"/>
      <c r="F4" s="152"/>
      <c r="G4" s="152"/>
      <c r="H4" s="152"/>
      <c r="I4" s="152"/>
      <c r="J4" s="156" t="s">
        <v>84</v>
      </c>
    </row>
    <row r="5" spans="1:10" ht="24.75" customHeight="1">
      <c r="A5" s="491" t="s">
        <v>1</v>
      </c>
      <c r="B5" s="493" t="s">
        <v>2</v>
      </c>
      <c r="C5" s="493"/>
      <c r="D5" s="493"/>
      <c r="E5" s="493" t="s">
        <v>6</v>
      </c>
      <c r="F5" s="493"/>
      <c r="G5" s="493"/>
      <c r="H5" s="493"/>
      <c r="I5" s="494" t="s">
        <v>18</v>
      </c>
      <c r="J5" s="493" t="s">
        <v>15</v>
      </c>
    </row>
    <row r="6" spans="1:10" ht="24.75" customHeight="1">
      <c r="A6" s="492"/>
      <c r="B6" s="173" t="s">
        <v>3</v>
      </c>
      <c r="C6" s="173" t="s">
        <v>4</v>
      </c>
      <c r="D6" s="173" t="s">
        <v>16</v>
      </c>
      <c r="E6" s="173" t="s">
        <v>5</v>
      </c>
      <c r="F6" s="173" t="s">
        <v>0</v>
      </c>
      <c r="G6" s="173" t="s">
        <v>4</v>
      </c>
      <c r="H6" s="173" t="s">
        <v>17</v>
      </c>
      <c r="I6" s="492"/>
      <c r="J6" s="493"/>
    </row>
    <row r="7" spans="1:10" ht="24.75" customHeight="1">
      <c r="A7" s="174" t="s">
        <v>227</v>
      </c>
      <c r="B7" s="172"/>
      <c r="C7" s="169">
        <v>905000</v>
      </c>
      <c r="D7" s="169">
        <f>IF(B7&gt;0,905000,0)</f>
        <v>0</v>
      </c>
      <c r="E7" s="172"/>
      <c r="F7" s="172"/>
      <c r="G7" s="238"/>
      <c r="H7" s="168">
        <f t="shared" ref="H7:H8" si="0">F7*G7</f>
        <v>0</v>
      </c>
      <c r="I7" s="168">
        <f>MIN(D7/2,H7/2)</f>
        <v>0</v>
      </c>
      <c r="J7" s="172"/>
    </row>
    <row r="8" spans="1:10" ht="24.75" customHeight="1" thickBot="1">
      <c r="A8" s="175" t="s">
        <v>226</v>
      </c>
      <c r="B8" s="176"/>
      <c r="C8" s="170"/>
      <c r="D8" s="171">
        <v>600000</v>
      </c>
      <c r="E8" s="172"/>
      <c r="F8" s="172"/>
      <c r="G8" s="238"/>
      <c r="H8" s="168">
        <v>0</v>
      </c>
      <c r="I8" s="168">
        <f>MIN(D8/2,H8/2)</f>
        <v>0</v>
      </c>
      <c r="J8" s="172"/>
    </row>
    <row r="9" spans="1:10" ht="24.75" customHeight="1" thickTop="1" thickBot="1">
      <c r="A9" s="177" t="s">
        <v>14</v>
      </c>
      <c r="B9" s="178"/>
      <c r="C9" s="178"/>
      <c r="D9" s="178"/>
      <c r="E9" s="178"/>
      <c r="F9" s="178"/>
      <c r="G9" s="178"/>
      <c r="H9" s="234">
        <f>SUM(H7:H8)</f>
        <v>0</v>
      </c>
      <c r="I9" s="179">
        <f>SUM(I7:I8)</f>
        <v>0</v>
      </c>
      <c r="J9" s="180"/>
    </row>
    <row r="10" spans="1:10" ht="24.75" customHeight="1" thickTop="1">
      <c r="A10" s="157"/>
      <c r="C10" s="158"/>
      <c r="D10" s="158"/>
      <c r="E10" s="158"/>
      <c r="F10" s="158"/>
      <c r="I10" s="159"/>
    </row>
  </sheetData>
  <mergeCells count="6">
    <mergeCell ref="I3:J3"/>
    <mergeCell ref="A5:A6"/>
    <mergeCell ref="B5:D5"/>
    <mergeCell ref="E5:H5"/>
    <mergeCell ref="I5:I6"/>
    <mergeCell ref="J5:J6"/>
  </mergeCells>
  <phoneticPr fontId="2"/>
  <pageMargins left="0.70866141732283472" right="0.70866141732283472" top="0.74803149606299213" bottom="0.74803149606299213" header="0.31496062992125984" footer="0.31496062992125984"/>
  <pageSetup paperSize="9" scale="7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4"/>
  <sheetViews>
    <sheetView zoomScale="70" zoomScaleNormal="70" workbookViewId="0"/>
  </sheetViews>
  <sheetFormatPr defaultColWidth="9" defaultRowHeight="24.75" customHeight="1"/>
  <cols>
    <col min="1" max="1" width="33.625" style="51" customWidth="1"/>
    <col min="2" max="2" width="7.5" style="51" customWidth="1"/>
    <col min="3" max="4" width="13.875" style="51" customWidth="1"/>
    <col min="5" max="5" width="15.375" style="51" customWidth="1"/>
    <col min="6" max="6" width="9.125" style="51" customWidth="1"/>
    <col min="7" max="7" width="11.25" style="51" customWidth="1"/>
    <col min="8" max="8" width="15.25" style="51" customWidth="1"/>
    <col min="9" max="9" width="14.25" style="51" customWidth="1"/>
    <col min="10" max="10" width="19.625" style="51" customWidth="1"/>
    <col min="11" max="16384" width="9" style="51"/>
  </cols>
  <sheetData>
    <row r="1" spans="1:10" ht="24.6" customHeight="1">
      <c r="A1" s="152" t="s">
        <v>243</v>
      </c>
    </row>
    <row r="2" spans="1:10" ht="24.75" customHeight="1">
      <c r="A2" s="153" t="s">
        <v>218</v>
      </c>
    </row>
    <row r="3" spans="1:10" ht="24.75" customHeight="1">
      <c r="H3" s="52" t="s">
        <v>83</v>
      </c>
      <c r="I3" s="302"/>
      <c r="J3" s="302"/>
    </row>
    <row r="4" spans="1:10" ht="24.75" customHeight="1">
      <c r="J4" s="58" t="s">
        <v>84</v>
      </c>
    </row>
    <row r="5" spans="1:10" ht="24.75" customHeight="1">
      <c r="A5" s="389" t="s">
        <v>1</v>
      </c>
      <c r="B5" s="388" t="s">
        <v>2</v>
      </c>
      <c r="C5" s="388"/>
      <c r="D5" s="388"/>
      <c r="E5" s="388" t="s">
        <v>6</v>
      </c>
      <c r="F5" s="388"/>
      <c r="G5" s="388"/>
      <c r="H5" s="388"/>
      <c r="I5" s="391" t="s">
        <v>18</v>
      </c>
      <c r="J5" s="388" t="s">
        <v>15</v>
      </c>
    </row>
    <row r="6" spans="1:10" ht="24.75" customHeight="1">
      <c r="A6" s="390"/>
      <c r="B6" s="145" t="s">
        <v>3</v>
      </c>
      <c r="C6" s="145" t="s">
        <v>4</v>
      </c>
      <c r="D6" s="145" t="s">
        <v>16</v>
      </c>
      <c r="E6" s="145" t="s">
        <v>5</v>
      </c>
      <c r="F6" s="145" t="s">
        <v>0</v>
      </c>
      <c r="G6" s="145" t="s">
        <v>4</v>
      </c>
      <c r="H6" s="145" t="s">
        <v>17</v>
      </c>
      <c r="I6" s="390"/>
      <c r="J6" s="388"/>
    </row>
    <row r="7" spans="1:10" ht="24.75" customHeight="1">
      <c r="A7" s="54" t="s">
        <v>220</v>
      </c>
      <c r="B7" s="60"/>
      <c r="C7" s="57">
        <v>11000000</v>
      </c>
      <c r="D7" s="57">
        <f>B7*C7</f>
        <v>0</v>
      </c>
      <c r="E7" s="60"/>
      <c r="F7" s="60">
        <f>B7</f>
        <v>0</v>
      </c>
      <c r="G7" s="61"/>
      <c r="H7" s="57">
        <f>F7*G7</f>
        <v>0</v>
      </c>
      <c r="I7" s="57">
        <f>MIN(D7,H7)</f>
        <v>0</v>
      </c>
      <c r="J7" s="60"/>
    </row>
    <row r="8" spans="1:10" ht="24.75" customHeight="1">
      <c r="A8" s="54" t="s">
        <v>221</v>
      </c>
      <c r="B8" s="60"/>
      <c r="C8" s="57">
        <v>6600000</v>
      </c>
      <c r="D8" s="57">
        <f t="shared" ref="D8:D11" si="0">B8*C8</f>
        <v>0</v>
      </c>
      <c r="E8" s="60"/>
      <c r="F8" s="60">
        <f t="shared" ref="F8:F13" si="1">B8</f>
        <v>0</v>
      </c>
      <c r="G8" s="61"/>
      <c r="H8" s="57">
        <f t="shared" ref="H8:H11" si="2">F8*G8</f>
        <v>0</v>
      </c>
      <c r="I8" s="57">
        <f t="shared" ref="I8:I11" si="3">MIN(D8,H8)</f>
        <v>0</v>
      </c>
      <c r="J8" s="60"/>
    </row>
    <row r="9" spans="1:10" ht="24.75" customHeight="1">
      <c r="A9" s="54" t="s">
        <v>222</v>
      </c>
      <c r="B9" s="60"/>
      <c r="C9" s="57">
        <v>5500000</v>
      </c>
      <c r="D9" s="57">
        <f t="shared" si="0"/>
        <v>0</v>
      </c>
      <c r="E9" s="60"/>
      <c r="F9" s="60">
        <f t="shared" si="1"/>
        <v>0</v>
      </c>
      <c r="G9" s="61"/>
      <c r="H9" s="57">
        <f t="shared" si="2"/>
        <v>0</v>
      </c>
      <c r="I9" s="57">
        <f t="shared" si="3"/>
        <v>0</v>
      </c>
      <c r="J9" s="60"/>
    </row>
    <row r="10" spans="1:10" ht="27">
      <c r="A10" s="146" t="s">
        <v>228</v>
      </c>
      <c r="B10" s="60"/>
      <c r="C10" s="57">
        <v>66000000</v>
      </c>
      <c r="D10" s="57">
        <f t="shared" si="0"/>
        <v>0</v>
      </c>
      <c r="E10" s="60"/>
      <c r="F10" s="60">
        <f t="shared" si="1"/>
        <v>0</v>
      </c>
      <c r="G10" s="61"/>
      <c r="H10" s="57">
        <f t="shared" si="2"/>
        <v>0</v>
      </c>
      <c r="I10" s="57">
        <f t="shared" si="3"/>
        <v>0</v>
      </c>
      <c r="J10" s="60"/>
    </row>
    <row r="11" spans="1:10" ht="24.75" customHeight="1">
      <c r="A11" s="54" t="s">
        <v>223</v>
      </c>
      <c r="B11" s="60"/>
      <c r="C11" s="57">
        <v>1100000</v>
      </c>
      <c r="D11" s="57">
        <f t="shared" si="0"/>
        <v>0</v>
      </c>
      <c r="E11" s="60"/>
      <c r="F11" s="60">
        <f t="shared" si="1"/>
        <v>0</v>
      </c>
      <c r="G11" s="61"/>
      <c r="H11" s="57">
        <f t="shared" si="2"/>
        <v>0</v>
      </c>
      <c r="I11" s="57">
        <f t="shared" si="3"/>
        <v>0</v>
      </c>
      <c r="J11" s="60"/>
    </row>
    <row r="12" spans="1:10" ht="24.75" customHeight="1">
      <c r="A12" s="54" t="s">
        <v>224</v>
      </c>
      <c r="B12" s="60"/>
      <c r="C12" s="57">
        <v>2200000</v>
      </c>
      <c r="D12" s="57">
        <f t="shared" ref="D12:D13" si="4">B12*C12</f>
        <v>0</v>
      </c>
      <c r="E12" s="60"/>
      <c r="F12" s="60">
        <f t="shared" si="1"/>
        <v>0</v>
      </c>
      <c r="G12" s="61"/>
      <c r="H12" s="57">
        <f t="shared" ref="H12:H13" si="5">F12*G12</f>
        <v>0</v>
      </c>
      <c r="I12" s="57">
        <f t="shared" ref="I12:I13" si="6">MIN(D12,H12)</f>
        <v>0</v>
      </c>
      <c r="J12" s="60"/>
    </row>
    <row r="13" spans="1:10" ht="24.75" customHeight="1" thickBot="1">
      <c r="A13" s="54" t="s">
        <v>225</v>
      </c>
      <c r="B13" s="60"/>
      <c r="C13" s="57">
        <v>1100000</v>
      </c>
      <c r="D13" s="57">
        <f t="shared" si="4"/>
        <v>0</v>
      </c>
      <c r="E13" s="60"/>
      <c r="F13" s="60">
        <f t="shared" si="1"/>
        <v>0</v>
      </c>
      <c r="G13" s="61"/>
      <c r="H13" s="57">
        <f t="shared" si="5"/>
        <v>0</v>
      </c>
      <c r="I13" s="57">
        <f t="shared" si="6"/>
        <v>0</v>
      </c>
      <c r="J13" s="60"/>
    </row>
    <row r="14" spans="1:10" ht="24.75" customHeight="1" thickTop="1">
      <c r="A14" s="55" t="s">
        <v>14</v>
      </c>
      <c r="B14" s="56"/>
      <c r="C14" s="56"/>
      <c r="D14" s="56"/>
      <c r="E14" s="56"/>
      <c r="F14" s="56"/>
      <c r="G14" s="56"/>
      <c r="H14" s="183">
        <f>SUM(H7:H13)</f>
        <v>0</v>
      </c>
      <c r="I14" s="112">
        <f>SUM(I7:I13)</f>
        <v>0</v>
      </c>
      <c r="J14" s="116"/>
    </row>
  </sheetData>
  <mergeCells count="6">
    <mergeCell ref="I3:J3"/>
    <mergeCell ref="A5:A6"/>
    <mergeCell ref="B5:D5"/>
    <mergeCell ref="E5:H5"/>
    <mergeCell ref="I5:I6"/>
    <mergeCell ref="J5:J6"/>
  </mergeCells>
  <phoneticPr fontId="2"/>
  <pageMargins left="0.70866141732283472" right="0.70866141732283472" top="0.74803149606299213" bottom="0.74803149606299213"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view="pageBreakPreview" zoomScale="85" zoomScaleNormal="100" zoomScaleSheetLayoutView="85" workbookViewId="0">
      <selection activeCell="C8" sqref="C8:I8"/>
    </sheetView>
  </sheetViews>
  <sheetFormatPr defaultColWidth="9" defaultRowHeight="14.25"/>
  <cols>
    <col min="1" max="1" width="7.625" style="1" customWidth="1"/>
    <col min="2" max="3" width="15.625" style="1" customWidth="1"/>
    <col min="4" max="4" width="10.625" style="1" customWidth="1"/>
    <col min="5" max="5" width="6.75" style="1" customWidth="1"/>
    <col min="6" max="6" width="10.625" style="1" customWidth="1"/>
    <col min="7" max="7" width="6.75" style="1" customWidth="1"/>
    <col min="8" max="8" width="9.625" style="1" customWidth="1"/>
    <col min="9" max="9" width="9.75" style="1" customWidth="1"/>
    <col min="10" max="15" width="15.625" style="1" customWidth="1"/>
    <col min="16" max="16384" width="9" style="1"/>
  </cols>
  <sheetData>
    <row r="1" spans="1:10" ht="15.75" customHeight="1">
      <c r="A1" s="117" t="s">
        <v>156</v>
      </c>
    </row>
    <row r="2" spans="1:10" ht="20.25" customHeight="1">
      <c r="A2" s="1" t="s">
        <v>28</v>
      </c>
    </row>
    <row r="3" spans="1:10" s="2" customFormat="1" ht="38.25" customHeight="1">
      <c r="A3" s="254" t="s">
        <v>196</v>
      </c>
      <c r="B3" s="254"/>
      <c r="C3" s="254"/>
      <c r="D3" s="254"/>
      <c r="E3" s="254"/>
      <c r="F3" s="254"/>
      <c r="G3" s="254"/>
      <c r="H3" s="254"/>
      <c r="I3" s="254"/>
    </row>
    <row r="4" spans="1:10" s="2" customFormat="1" ht="20.25" customHeight="1"/>
    <row r="5" spans="1:10" ht="20.25" customHeight="1"/>
    <row r="6" spans="1:10" ht="24.95" customHeight="1">
      <c r="A6" s="4"/>
      <c r="B6" s="5" t="s">
        <v>46</v>
      </c>
      <c r="C6" s="262"/>
      <c r="D6" s="263"/>
      <c r="E6" s="263"/>
      <c r="F6" s="263"/>
      <c r="G6" s="263"/>
      <c r="H6" s="263"/>
      <c r="I6" s="264"/>
    </row>
    <row r="7" spans="1:10" ht="24.95" customHeight="1">
      <c r="A7" s="4"/>
      <c r="B7" s="5" t="s">
        <v>29</v>
      </c>
      <c r="C7" s="262"/>
      <c r="D7" s="263"/>
      <c r="E7" s="263"/>
      <c r="F7" s="263"/>
      <c r="G7" s="263"/>
      <c r="H7" s="263"/>
      <c r="I7" s="264"/>
    </row>
    <row r="8" spans="1:10" ht="24.95" customHeight="1">
      <c r="A8" s="8"/>
      <c r="B8" s="26" t="s">
        <v>150</v>
      </c>
      <c r="C8" s="265"/>
      <c r="D8" s="265"/>
      <c r="E8" s="265"/>
      <c r="F8" s="265"/>
      <c r="G8" s="265"/>
      <c r="H8" s="265"/>
      <c r="I8" s="265"/>
    </row>
    <row r="9" spans="1:10" ht="20.25" customHeight="1">
      <c r="J9" s="1" t="s">
        <v>85</v>
      </c>
    </row>
    <row r="10" spans="1:10" s="7" customFormat="1" ht="20.25" customHeight="1">
      <c r="A10" s="6" t="s">
        <v>49</v>
      </c>
      <c r="J10" s="7" t="s">
        <v>86</v>
      </c>
    </row>
    <row r="11" spans="1:10" ht="9.9499999999999993" customHeight="1">
      <c r="J11" s="1" t="s">
        <v>87</v>
      </c>
    </row>
    <row r="12" spans="1:10" ht="20.25" customHeight="1">
      <c r="A12" s="1" t="s">
        <v>51</v>
      </c>
      <c r="J12" s="1" t="s">
        <v>88</v>
      </c>
    </row>
    <row r="13" spans="1:10" ht="20.25" customHeight="1">
      <c r="A13" s="1" t="s">
        <v>30</v>
      </c>
      <c r="B13" s="8"/>
      <c r="C13" s="8"/>
      <c r="D13" s="8"/>
      <c r="E13" s="8"/>
      <c r="F13" s="8"/>
      <c r="G13" s="8"/>
      <c r="H13" s="8"/>
      <c r="J13" s="1" t="s">
        <v>202</v>
      </c>
    </row>
    <row r="14" spans="1:10" ht="20.25" customHeight="1">
      <c r="B14" s="258"/>
      <c r="C14" s="258"/>
      <c r="D14" s="258"/>
      <c r="E14" s="258"/>
      <c r="F14" s="258"/>
      <c r="G14" s="258"/>
      <c r="H14" s="258"/>
      <c r="J14" s="1" t="s">
        <v>89</v>
      </c>
    </row>
    <row r="15" spans="1:10" ht="20.25" customHeight="1">
      <c r="B15" s="258"/>
      <c r="C15" s="258"/>
      <c r="D15" s="258"/>
      <c r="E15" s="258"/>
      <c r="F15" s="258"/>
      <c r="G15" s="258"/>
      <c r="H15" s="258"/>
      <c r="J15" s="1" t="s">
        <v>90</v>
      </c>
    </row>
    <row r="16" spans="1:10" ht="20.25" customHeight="1">
      <c r="B16" s="258"/>
      <c r="C16" s="258"/>
      <c r="D16" s="258"/>
      <c r="E16" s="258"/>
      <c r="F16" s="258"/>
      <c r="G16" s="258"/>
      <c r="H16" s="258"/>
      <c r="J16" s="1" t="s">
        <v>250</v>
      </c>
    </row>
    <row r="17" spans="1:10" ht="20.25" customHeight="1">
      <c r="B17" s="258"/>
      <c r="C17" s="258"/>
      <c r="D17" s="258"/>
      <c r="E17" s="258"/>
      <c r="F17" s="258"/>
      <c r="G17" s="258"/>
      <c r="H17" s="258"/>
      <c r="J17" s="1" t="s">
        <v>251</v>
      </c>
    </row>
    <row r="18" spans="1:10" ht="20.25" customHeight="1">
      <c r="B18" s="258"/>
      <c r="C18" s="258"/>
      <c r="D18" s="258"/>
      <c r="E18" s="258"/>
      <c r="F18" s="258"/>
      <c r="G18" s="258"/>
      <c r="H18" s="258"/>
      <c r="J18" s="1" t="s">
        <v>252</v>
      </c>
    </row>
    <row r="19" spans="1:10" ht="20.25" customHeight="1">
      <c r="B19" s="258"/>
      <c r="C19" s="258"/>
      <c r="D19" s="258"/>
      <c r="E19" s="258"/>
      <c r="F19" s="258"/>
      <c r="G19" s="258"/>
      <c r="H19" s="258"/>
      <c r="J19" s="1" t="s">
        <v>253</v>
      </c>
    </row>
    <row r="20" spans="1:10" ht="20.25" customHeight="1">
      <c r="J20" s="1" t="s">
        <v>254</v>
      </c>
    </row>
    <row r="21" spans="1:10" ht="20.25" customHeight="1">
      <c r="J21" s="1" t="s">
        <v>255</v>
      </c>
    </row>
    <row r="22" spans="1:10" ht="20.25" customHeight="1">
      <c r="A22" s="1" t="s">
        <v>50</v>
      </c>
    </row>
    <row r="23" spans="1:10" ht="20.25" customHeight="1">
      <c r="F23" s="3"/>
      <c r="G23" s="3"/>
      <c r="H23" s="3"/>
      <c r="I23" s="3" t="s">
        <v>31</v>
      </c>
    </row>
    <row r="24" spans="1:10" ht="20.25" customHeight="1">
      <c r="B24" s="259" t="s">
        <v>32</v>
      </c>
      <c r="C24" s="260"/>
      <c r="D24" s="266" t="s">
        <v>47</v>
      </c>
      <c r="E24" s="267"/>
      <c r="F24" s="268"/>
      <c r="G24" s="261" t="s">
        <v>48</v>
      </c>
      <c r="H24" s="261"/>
      <c r="I24" s="261"/>
    </row>
    <row r="25" spans="1:10" ht="45.2" customHeight="1">
      <c r="B25" s="255"/>
      <c r="C25" s="256"/>
      <c r="D25" s="255"/>
      <c r="E25" s="269"/>
      <c r="F25" s="256"/>
      <c r="G25" s="257"/>
      <c r="H25" s="257"/>
      <c r="I25" s="257"/>
    </row>
    <row r="26" spans="1:10" ht="45.2" customHeight="1">
      <c r="B26" s="255"/>
      <c r="C26" s="256"/>
      <c r="D26" s="255"/>
      <c r="E26" s="269"/>
      <c r="F26" s="256"/>
      <c r="G26" s="257"/>
      <c r="H26" s="257"/>
      <c r="I26" s="257"/>
    </row>
    <row r="27" spans="1:10" ht="45.2" customHeight="1">
      <c r="B27" s="255"/>
      <c r="C27" s="256"/>
      <c r="D27" s="255"/>
      <c r="E27" s="269"/>
      <c r="F27" s="256"/>
      <c r="G27" s="257"/>
      <c r="H27" s="257"/>
      <c r="I27" s="257"/>
    </row>
    <row r="28" spans="1:10" ht="20.25" customHeight="1">
      <c r="B28" s="262" t="s">
        <v>33</v>
      </c>
      <c r="C28" s="264"/>
      <c r="D28" s="282"/>
      <c r="E28" s="283"/>
      <c r="F28" s="284"/>
      <c r="G28" s="271">
        <f>SUM(G25:I27)</f>
        <v>0</v>
      </c>
      <c r="H28" s="271"/>
      <c r="I28" s="271"/>
    </row>
    <row r="29" spans="1:10" ht="20.25" customHeight="1"/>
    <row r="30" spans="1:10" ht="20.25" customHeight="1"/>
    <row r="31" spans="1:10" ht="20.25" customHeight="1">
      <c r="A31" s="1" t="s">
        <v>71</v>
      </c>
    </row>
    <row r="32" spans="1:10" ht="20.25" customHeight="1">
      <c r="F32" s="276" t="s">
        <v>34</v>
      </c>
      <c r="G32" s="276"/>
      <c r="H32" s="3"/>
    </row>
    <row r="33" spans="1:15" ht="20.25" customHeight="1">
      <c r="B33" s="10" t="s">
        <v>35</v>
      </c>
      <c r="C33" s="9"/>
      <c r="D33" s="11" t="s">
        <v>36</v>
      </c>
      <c r="E33" s="12"/>
      <c r="F33" s="277"/>
      <c r="G33" s="277"/>
      <c r="H33" s="13"/>
    </row>
    <row r="34" spans="1:15" ht="20.25" customHeight="1">
      <c r="B34" s="14" t="s">
        <v>37</v>
      </c>
      <c r="C34" s="15"/>
      <c r="D34" s="278" t="s">
        <v>52</v>
      </c>
      <c r="E34" s="279"/>
      <c r="F34" s="280"/>
      <c r="G34" s="281"/>
      <c r="H34" s="13"/>
    </row>
    <row r="35" spans="1:15" ht="20.25" customHeight="1">
      <c r="B35" s="16" t="s">
        <v>38</v>
      </c>
      <c r="C35" s="17"/>
      <c r="D35" s="18"/>
      <c r="E35" s="19"/>
      <c r="F35" s="272"/>
      <c r="G35" s="273"/>
    </row>
    <row r="36" spans="1:15" ht="20.25" customHeight="1">
      <c r="B36" s="16" t="s">
        <v>39</v>
      </c>
      <c r="C36" s="20">
        <f>C39-C34-C35-C37-C38</f>
        <v>0</v>
      </c>
      <c r="D36" s="18"/>
      <c r="E36" s="19"/>
      <c r="F36" s="272"/>
      <c r="G36" s="273"/>
    </row>
    <row r="37" spans="1:15" ht="20.25" customHeight="1">
      <c r="B37" s="16" t="s">
        <v>40</v>
      </c>
      <c r="C37" s="17"/>
      <c r="D37" s="18"/>
      <c r="E37" s="19"/>
      <c r="F37" s="272"/>
      <c r="G37" s="273"/>
    </row>
    <row r="38" spans="1:15" ht="20.25" customHeight="1">
      <c r="B38" s="21" t="s">
        <v>41</v>
      </c>
      <c r="C38" s="22"/>
      <c r="D38" s="23"/>
      <c r="E38" s="24"/>
      <c r="F38" s="274"/>
      <c r="G38" s="275"/>
    </row>
    <row r="39" spans="1:15" ht="20.25" customHeight="1">
      <c r="B39" s="10" t="s">
        <v>33</v>
      </c>
      <c r="C39" s="25">
        <f>F39</f>
        <v>0</v>
      </c>
      <c r="D39" s="255" t="s">
        <v>33</v>
      </c>
      <c r="E39" s="256"/>
      <c r="F39" s="270">
        <f>SUM(F34:G38)</f>
        <v>0</v>
      </c>
      <c r="G39" s="270"/>
      <c r="H39" s="13"/>
    </row>
    <row r="40" spans="1:15" ht="20.25" customHeight="1"/>
    <row r="41" spans="1:15" ht="20.25" customHeight="1">
      <c r="B41" s="27"/>
      <c r="C41" s="28"/>
      <c r="D41" s="29"/>
      <c r="E41" s="28"/>
      <c r="F41" s="28"/>
    </row>
    <row r="42" spans="1:15" s="7" customFormat="1" ht="20.25" customHeight="1">
      <c r="A42" s="6" t="s">
        <v>42</v>
      </c>
      <c r="B42" s="1"/>
      <c r="C42" s="1"/>
      <c r="D42" s="1"/>
      <c r="E42" s="1"/>
      <c r="F42" s="1"/>
      <c r="J42" s="1"/>
      <c r="K42" s="1"/>
      <c r="L42" s="1"/>
      <c r="M42" s="1"/>
      <c r="N42" s="1"/>
      <c r="O42" s="1"/>
    </row>
    <row r="43" spans="1:15" s="7" customFormat="1" ht="9.9499999999999993" customHeight="1">
      <c r="A43" s="6"/>
    </row>
    <row r="44" spans="1:15" ht="20.25" customHeight="1">
      <c r="A44" s="1" t="s">
        <v>43</v>
      </c>
      <c r="B44" s="7"/>
      <c r="C44" s="7"/>
      <c r="D44" s="7"/>
      <c r="E44" s="7"/>
      <c r="F44" s="7"/>
      <c r="J44" s="7"/>
      <c r="K44" s="7"/>
      <c r="L44" s="7"/>
      <c r="M44" s="7"/>
      <c r="N44" s="7"/>
      <c r="O44" s="7"/>
    </row>
    <row r="45" spans="1:15" ht="20.25" customHeight="1">
      <c r="A45" s="1" t="s">
        <v>44</v>
      </c>
    </row>
    <row r="46" spans="1:15" ht="20.25" customHeight="1">
      <c r="A46" s="1" t="s">
        <v>45</v>
      </c>
    </row>
    <row r="47" spans="1:15" ht="20.25" customHeight="1"/>
    <row r="48" spans="1:15" ht="20.25" customHeight="1"/>
    <row r="49" ht="20.25" customHeight="1"/>
  </sheetData>
  <mergeCells count="30">
    <mergeCell ref="D39:E39"/>
    <mergeCell ref="F39:G39"/>
    <mergeCell ref="B28:C28"/>
    <mergeCell ref="G28:I28"/>
    <mergeCell ref="D27:F27"/>
    <mergeCell ref="F35:G35"/>
    <mergeCell ref="F36:G36"/>
    <mergeCell ref="F37:G37"/>
    <mergeCell ref="F38:G38"/>
    <mergeCell ref="F32:G32"/>
    <mergeCell ref="F33:G33"/>
    <mergeCell ref="D34:E34"/>
    <mergeCell ref="F34:G34"/>
    <mergeCell ref="D28:F28"/>
    <mergeCell ref="A3:I3"/>
    <mergeCell ref="B26:C26"/>
    <mergeCell ref="G26:I26"/>
    <mergeCell ref="B27:C27"/>
    <mergeCell ref="G27:I27"/>
    <mergeCell ref="B14:H19"/>
    <mergeCell ref="B24:C24"/>
    <mergeCell ref="G24:I24"/>
    <mergeCell ref="B25:C25"/>
    <mergeCell ref="G25:I25"/>
    <mergeCell ref="C7:I7"/>
    <mergeCell ref="C6:I6"/>
    <mergeCell ref="C8:I8"/>
    <mergeCell ref="D24:F24"/>
    <mergeCell ref="D25:F25"/>
    <mergeCell ref="D26:F26"/>
  </mergeCells>
  <phoneticPr fontId="2"/>
  <dataValidations count="1">
    <dataValidation type="list" allowBlank="1" showInputMessage="1" showErrorMessage="1" promptTitle="選択してください" sqref="C8:I8">
      <formula1>$J$9:$J$21</formula1>
    </dataValidation>
  </dataValidations>
  <pageMargins left="0.70866141732283472" right="0.70866141732283472" top="0.74803149606299213" bottom="0.74803149606299213" header="0.31496062992125984" footer="0.31496062992125984"/>
  <pageSetup paperSize="9" scale="86" orientation="portrait" r:id="rId1"/>
  <rowBreaks count="1" manualBreakCount="1">
    <brk id="30"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24"/>
  <sheetViews>
    <sheetView zoomScale="70" zoomScaleNormal="70" workbookViewId="0"/>
  </sheetViews>
  <sheetFormatPr defaultColWidth="8.875" defaultRowHeight="24.75" customHeight="1"/>
  <cols>
    <col min="1" max="1" width="21.125" style="65" customWidth="1"/>
    <col min="2" max="2" width="13.5" style="65" customWidth="1"/>
    <col min="3" max="3" width="32.875" style="65" customWidth="1"/>
    <col min="4" max="4" width="46.25" style="65" customWidth="1"/>
    <col min="5" max="16384" width="8.875" style="65"/>
  </cols>
  <sheetData>
    <row r="1" spans="1:4" ht="24.75" customHeight="1">
      <c r="A1" s="51" t="s">
        <v>157</v>
      </c>
    </row>
    <row r="2" spans="1:4" ht="24.75" customHeight="1">
      <c r="A2" s="124" t="s">
        <v>78</v>
      </c>
    </row>
    <row r="3" spans="1:4" ht="24.75" customHeight="1">
      <c r="C3" s="52" t="s">
        <v>82</v>
      </c>
      <c r="D3" s="59"/>
    </row>
    <row r="4" spans="1:4" ht="24.75" customHeight="1">
      <c r="C4" s="52"/>
      <c r="D4" s="72" t="s">
        <v>112</v>
      </c>
    </row>
    <row r="5" spans="1:4" ht="24.75" customHeight="1">
      <c r="A5" s="285" t="s">
        <v>23</v>
      </c>
      <c r="B5" s="285"/>
      <c r="C5" s="66" t="s">
        <v>113</v>
      </c>
      <c r="D5" s="79" t="s">
        <v>15</v>
      </c>
    </row>
    <row r="6" spans="1:4" ht="24.75" customHeight="1">
      <c r="A6" s="286" t="s">
        <v>92</v>
      </c>
      <c r="B6" s="287"/>
      <c r="C6" s="73"/>
      <c r="D6" s="74"/>
    </row>
    <row r="7" spans="1:4" ht="24.75" customHeight="1">
      <c r="A7" s="286" t="s">
        <v>93</v>
      </c>
      <c r="B7" s="287"/>
      <c r="C7" s="73"/>
      <c r="D7" s="74"/>
    </row>
    <row r="8" spans="1:4" ht="24.75" customHeight="1">
      <c r="A8" s="286" t="s">
        <v>94</v>
      </c>
      <c r="B8" s="287"/>
      <c r="C8" s="73"/>
      <c r="D8" s="74"/>
    </row>
    <row r="9" spans="1:4" ht="24.75" customHeight="1">
      <c r="A9" s="286" t="s">
        <v>95</v>
      </c>
      <c r="B9" s="287"/>
      <c r="C9" s="73"/>
      <c r="D9" s="74"/>
    </row>
    <row r="10" spans="1:4" ht="24.75" customHeight="1">
      <c r="A10" s="286" t="s">
        <v>96</v>
      </c>
      <c r="B10" s="287"/>
      <c r="C10" s="73"/>
      <c r="D10" s="74"/>
    </row>
    <row r="11" spans="1:4" ht="24.75" customHeight="1">
      <c r="A11" s="290" t="s">
        <v>97</v>
      </c>
      <c r="B11" s="67" t="s">
        <v>98</v>
      </c>
      <c r="C11" s="75"/>
      <c r="D11" s="74"/>
    </row>
    <row r="12" spans="1:4" ht="24.75" customHeight="1">
      <c r="A12" s="291"/>
      <c r="B12" s="68" t="s">
        <v>99</v>
      </c>
      <c r="C12" s="75"/>
      <c r="D12" s="74"/>
    </row>
    <row r="13" spans="1:4" ht="24.75" customHeight="1">
      <c r="A13" s="291"/>
      <c r="B13" s="68" t="s">
        <v>100</v>
      </c>
      <c r="C13" s="75"/>
      <c r="D13" s="74"/>
    </row>
    <row r="14" spans="1:4" ht="24.75" customHeight="1">
      <c r="A14" s="291"/>
      <c r="B14" s="68" t="s">
        <v>101</v>
      </c>
      <c r="C14" s="75"/>
      <c r="D14" s="74"/>
    </row>
    <row r="15" spans="1:4" ht="24.75" customHeight="1">
      <c r="A15" s="291"/>
      <c r="B15" s="68" t="s">
        <v>102</v>
      </c>
      <c r="C15" s="75"/>
      <c r="D15" s="74"/>
    </row>
    <row r="16" spans="1:4" ht="24.75" customHeight="1">
      <c r="A16" s="292"/>
      <c r="B16" s="67" t="s">
        <v>103</v>
      </c>
      <c r="C16" s="75"/>
      <c r="D16" s="74"/>
    </row>
    <row r="17" spans="1:4" ht="24.75" customHeight="1">
      <c r="A17" s="290" t="s">
        <v>104</v>
      </c>
      <c r="B17" s="69" t="s">
        <v>105</v>
      </c>
      <c r="C17" s="75"/>
      <c r="D17" s="74"/>
    </row>
    <row r="18" spans="1:4" ht="24.75" customHeight="1">
      <c r="A18" s="291"/>
      <c r="B18" s="69" t="s">
        <v>106</v>
      </c>
      <c r="C18" s="75"/>
      <c r="D18" s="74"/>
    </row>
    <row r="19" spans="1:4" ht="24.75" customHeight="1">
      <c r="A19" s="292"/>
      <c r="B19" s="69" t="s">
        <v>107</v>
      </c>
      <c r="C19" s="75"/>
      <c r="D19" s="74"/>
    </row>
    <row r="20" spans="1:4" ht="24.75" customHeight="1">
      <c r="A20" s="286" t="s">
        <v>108</v>
      </c>
      <c r="B20" s="287"/>
      <c r="C20" s="75"/>
      <c r="D20" s="74"/>
    </row>
    <row r="21" spans="1:4" ht="24.75" customHeight="1">
      <c r="A21" s="286" t="s">
        <v>109</v>
      </c>
      <c r="B21" s="287"/>
      <c r="C21" s="75"/>
      <c r="D21" s="74"/>
    </row>
    <row r="22" spans="1:4" ht="24.75" customHeight="1">
      <c r="A22" s="286" t="s">
        <v>110</v>
      </c>
      <c r="B22" s="287"/>
      <c r="C22" s="75"/>
      <c r="D22" s="74"/>
    </row>
    <row r="23" spans="1:4" ht="24.75" customHeight="1" thickBot="1">
      <c r="A23" s="286" t="s">
        <v>111</v>
      </c>
      <c r="B23" s="287"/>
      <c r="C23" s="75"/>
      <c r="D23" s="74"/>
    </row>
    <row r="24" spans="1:4" ht="24.75" customHeight="1" thickTop="1">
      <c r="A24" s="288" t="s">
        <v>14</v>
      </c>
      <c r="B24" s="289"/>
      <c r="C24" s="114">
        <f>SUM(C6:C23)</f>
        <v>0</v>
      </c>
      <c r="D24" s="71"/>
    </row>
  </sheetData>
  <mergeCells count="13">
    <mergeCell ref="A23:B23"/>
    <mergeCell ref="A24:B24"/>
    <mergeCell ref="A8:B8"/>
    <mergeCell ref="A9:B9"/>
    <mergeCell ref="A10:B10"/>
    <mergeCell ref="A11:A16"/>
    <mergeCell ref="A17:A19"/>
    <mergeCell ref="A20:B20"/>
    <mergeCell ref="A5:B5"/>
    <mergeCell ref="A6:B6"/>
    <mergeCell ref="A7:B7"/>
    <mergeCell ref="A22:B22"/>
    <mergeCell ref="A21:B21"/>
  </mergeCells>
  <phoneticPr fontId="2"/>
  <pageMargins left="0.70866141732283472" right="0.70866141732283472" top="0.74803149606299213" bottom="0.74803149606299213" header="0.31496062992125984" footer="0.31496062992125984"/>
  <pageSetup paperSize="9"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87"/>
  <sheetViews>
    <sheetView view="pageBreakPreview" zoomScale="80" zoomScaleNormal="100" zoomScaleSheetLayoutView="80" workbookViewId="0"/>
  </sheetViews>
  <sheetFormatPr defaultColWidth="9" defaultRowHeight="13.5"/>
  <cols>
    <col min="1" max="1" width="22.625" style="83" customWidth="1"/>
    <col min="2" max="2" width="15.5" style="83" customWidth="1"/>
    <col min="3" max="5" width="15.25" style="83" customWidth="1"/>
    <col min="6" max="6" width="11.5" style="83" customWidth="1"/>
    <col min="7" max="7" width="12.5" style="83" customWidth="1"/>
    <col min="8" max="8" width="14.5" style="83" customWidth="1"/>
    <col min="9" max="16384" width="9" style="83"/>
  </cols>
  <sheetData>
    <row r="1" spans="1:8" ht="24.6" customHeight="1">
      <c r="A1" s="51" t="s">
        <v>158</v>
      </c>
    </row>
    <row r="2" spans="1:8" ht="24.75" customHeight="1">
      <c r="A2" s="82" t="s">
        <v>79</v>
      </c>
    </row>
    <row r="3" spans="1:8" ht="24.75" customHeight="1"/>
    <row r="4" spans="1:8" ht="24.75" customHeight="1">
      <c r="F4" s="52" t="s">
        <v>82</v>
      </c>
      <c r="G4" s="302"/>
      <c r="H4" s="302"/>
    </row>
    <row r="5" spans="1:8" ht="24.75" customHeight="1">
      <c r="A5" s="126" t="s">
        <v>193</v>
      </c>
      <c r="B5" s="125"/>
      <c r="C5" s="125"/>
      <c r="D5" s="125"/>
      <c r="E5" s="125"/>
      <c r="F5" s="125"/>
      <c r="G5" s="125"/>
      <c r="H5" s="127"/>
    </row>
    <row r="6" spans="1:8" ht="24.75" customHeight="1">
      <c r="A6" s="242" t="s">
        <v>263</v>
      </c>
      <c r="B6" s="125"/>
      <c r="C6" s="125"/>
      <c r="D6" s="125"/>
      <c r="E6" s="125"/>
      <c r="F6" s="125"/>
      <c r="G6" s="125"/>
      <c r="H6" s="241" t="s">
        <v>154</v>
      </c>
    </row>
    <row r="7" spans="1:8" ht="24.75" customHeight="1">
      <c r="A7" s="303" t="s">
        <v>23</v>
      </c>
      <c r="B7" s="303"/>
      <c r="C7" s="304" t="s">
        <v>2</v>
      </c>
      <c r="D7" s="305"/>
      <c r="E7" s="306"/>
      <c r="F7" s="128" t="s">
        <v>91</v>
      </c>
      <c r="G7" s="307" t="s">
        <v>18</v>
      </c>
      <c r="H7" s="303" t="s">
        <v>15</v>
      </c>
    </row>
    <row r="8" spans="1:8" ht="24.75" customHeight="1">
      <c r="A8" s="303"/>
      <c r="B8" s="303"/>
      <c r="C8" s="239" t="s">
        <v>183</v>
      </c>
      <c r="D8" s="239" t="s">
        <v>184</v>
      </c>
      <c r="E8" s="239" t="s">
        <v>16</v>
      </c>
      <c r="F8" s="239" t="s">
        <v>17</v>
      </c>
      <c r="G8" s="308"/>
      <c r="H8" s="303"/>
    </row>
    <row r="9" spans="1:8" ht="24.6" customHeight="1">
      <c r="A9" s="309" t="s">
        <v>174</v>
      </c>
      <c r="B9" s="129" t="s">
        <v>261</v>
      </c>
      <c r="C9" s="130"/>
      <c r="D9" s="131">
        <v>301000</v>
      </c>
      <c r="E9" s="131">
        <f>C9*D9</f>
        <v>0</v>
      </c>
      <c r="F9" s="130"/>
      <c r="G9" s="131">
        <f>MIN(E9,F9)</f>
        <v>0</v>
      </c>
      <c r="H9" s="132"/>
    </row>
    <row r="10" spans="1:8" ht="24.6" customHeight="1">
      <c r="A10" s="310"/>
      <c r="B10" s="118" t="s">
        <v>262</v>
      </c>
      <c r="C10" s="130"/>
      <c r="D10" s="131">
        <v>211000</v>
      </c>
      <c r="E10" s="131">
        <f t="shared" ref="E10" si="0">C10*D10</f>
        <v>0</v>
      </c>
      <c r="F10" s="130"/>
      <c r="G10" s="131">
        <f>MIN(E10,F10)</f>
        <v>0</v>
      </c>
      <c r="H10" s="132"/>
    </row>
    <row r="11" spans="1:8" ht="24.6" customHeight="1">
      <c r="A11" s="311"/>
      <c r="B11" s="129" t="s">
        <v>24</v>
      </c>
      <c r="C11" s="130"/>
      <c r="D11" s="131">
        <v>52000</v>
      </c>
      <c r="E11" s="131">
        <f>C11*D11</f>
        <v>0</v>
      </c>
      <c r="F11" s="130"/>
      <c r="G11" s="133">
        <f>MIN(E11,F11)</f>
        <v>0</v>
      </c>
      <c r="H11" s="132"/>
    </row>
    <row r="12" spans="1:8" ht="24.6" customHeight="1">
      <c r="A12" s="293" t="s">
        <v>175</v>
      </c>
      <c r="B12" s="87" t="s">
        <v>261</v>
      </c>
      <c r="C12" s="98"/>
      <c r="D12" s="106">
        <v>301000</v>
      </c>
      <c r="E12" s="88">
        <f>C12*D12</f>
        <v>0</v>
      </c>
      <c r="F12" s="99"/>
      <c r="G12" s="88">
        <f t="shared" ref="G12:G15" si="1">MIN(E12,F12)</f>
        <v>0</v>
      </c>
      <c r="H12" s="107"/>
    </row>
    <row r="13" spans="1:8" ht="24.6" customHeight="1">
      <c r="A13" s="294"/>
      <c r="B13" s="118" t="s">
        <v>262</v>
      </c>
      <c r="C13" s="98"/>
      <c r="D13" s="106">
        <v>211000</v>
      </c>
      <c r="E13" s="88">
        <f>C13*D13</f>
        <v>0</v>
      </c>
      <c r="F13" s="99"/>
      <c r="G13" s="88">
        <f t="shared" si="1"/>
        <v>0</v>
      </c>
      <c r="H13" s="107"/>
    </row>
    <row r="14" spans="1:8" ht="24.6" customHeight="1">
      <c r="A14" s="294"/>
      <c r="B14" s="240" t="s">
        <v>173</v>
      </c>
      <c r="C14" s="98"/>
      <c r="D14" s="106">
        <v>16000</v>
      </c>
      <c r="E14" s="88">
        <f>C14*D14</f>
        <v>0</v>
      </c>
      <c r="F14" s="181"/>
      <c r="G14" s="88">
        <f t="shared" si="1"/>
        <v>0</v>
      </c>
      <c r="H14" s="107"/>
    </row>
    <row r="15" spans="1:8" ht="24.6" customHeight="1" thickBot="1">
      <c r="A15" s="295"/>
      <c r="B15" s="119" t="s">
        <v>24</v>
      </c>
      <c r="C15" s="98"/>
      <c r="D15" s="106">
        <v>52000</v>
      </c>
      <c r="E15" s="88">
        <f>C15*D15</f>
        <v>0</v>
      </c>
      <c r="F15" s="181"/>
      <c r="G15" s="88">
        <f t="shared" si="1"/>
        <v>0</v>
      </c>
      <c r="H15" s="107"/>
    </row>
    <row r="16" spans="1:8" ht="24.6" customHeight="1" thickTop="1" thickBot="1">
      <c r="A16" s="296" t="s">
        <v>115</v>
      </c>
      <c r="B16" s="297"/>
      <c r="C16" s="89"/>
      <c r="D16" s="89"/>
      <c r="E16" s="89"/>
      <c r="F16" s="182">
        <f>SUM(F9:F15)</f>
        <v>0</v>
      </c>
      <c r="G16" s="91">
        <f>SUM(G9:G15)</f>
        <v>0</v>
      </c>
      <c r="H16" s="92"/>
    </row>
    <row r="17" spans="1:8" ht="24.75" customHeight="1" thickTop="1">
      <c r="A17" s="242" t="s">
        <v>264</v>
      </c>
      <c r="B17" s="125"/>
      <c r="C17" s="125"/>
      <c r="D17" s="125"/>
      <c r="E17" s="125"/>
      <c r="F17" s="125"/>
      <c r="G17" s="125"/>
      <c r="H17" s="241" t="s">
        <v>154</v>
      </c>
    </row>
    <row r="18" spans="1:8" ht="24.75" customHeight="1">
      <c r="A18" s="303" t="s">
        <v>23</v>
      </c>
      <c r="B18" s="303"/>
      <c r="C18" s="304" t="s">
        <v>2</v>
      </c>
      <c r="D18" s="305"/>
      <c r="E18" s="306"/>
      <c r="F18" s="128" t="s">
        <v>91</v>
      </c>
      <c r="G18" s="307" t="s">
        <v>18</v>
      </c>
      <c r="H18" s="303" t="s">
        <v>15</v>
      </c>
    </row>
    <row r="19" spans="1:8" ht="24.75" customHeight="1">
      <c r="A19" s="303"/>
      <c r="B19" s="303"/>
      <c r="C19" s="138" t="s">
        <v>183</v>
      </c>
      <c r="D19" s="138" t="s">
        <v>184</v>
      </c>
      <c r="E19" s="138" t="s">
        <v>16</v>
      </c>
      <c r="F19" s="138" t="s">
        <v>17</v>
      </c>
      <c r="G19" s="308"/>
      <c r="H19" s="303"/>
    </row>
    <row r="20" spans="1:8" ht="34.5" customHeight="1">
      <c r="A20" s="309" t="s">
        <v>174</v>
      </c>
      <c r="B20" s="129" t="s">
        <v>185</v>
      </c>
      <c r="C20" s="130"/>
      <c r="D20" s="131">
        <v>97000</v>
      </c>
      <c r="E20" s="131">
        <f>C20*D20</f>
        <v>0</v>
      </c>
      <c r="F20" s="130"/>
      <c r="G20" s="131">
        <f>MIN(E20,F20)</f>
        <v>0</v>
      </c>
      <c r="H20" s="132"/>
    </row>
    <row r="21" spans="1:8" ht="85.9" customHeight="1">
      <c r="A21" s="310"/>
      <c r="B21" s="118" t="s">
        <v>189</v>
      </c>
      <c r="C21" s="130"/>
      <c r="D21" s="131">
        <v>41000</v>
      </c>
      <c r="E21" s="131">
        <f t="shared" ref="E21" si="2">C21*D21</f>
        <v>0</v>
      </c>
      <c r="F21" s="130"/>
      <c r="G21" s="131">
        <f>MIN(E21,F21)</f>
        <v>0</v>
      </c>
      <c r="H21" s="132"/>
    </row>
    <row r="22" spans="1:8" ht="34.15" customHeight="1">
      <c r="A22" s="311"/>
      <c r="B22" s="129" t="s">
        <v>24</v>
      </c>
      <c r="C22" s="130"/>
      <c r="D22" s="131">
        <v>16000</v>
      </c>
      <c r="E22" s="131">
        <f>C22*D22</f>
        <v>0</v>
      </c>
      <c r="F22" s="130"/>
      <c r="G22" s="133">
        <f>MIN(E22,F22)</f>
        <v>0</v>
      </c>
      <c r="H22" s="132"/>
    </row>
    <row r="23" spans="1:8" ht="24.75" customHeight="1">
      <c r="A23" s="293" t="s">
        <v>175</v>
      </c>
      <c r="B23" s="87" t="s">
        <v>186</v>
      </c>
      <c r="C23" s="98"/>
      <c r="D23" s="106">
        <v>97000</v>
      </c>
      <c r="E23" s="88">
        <f>C23*D23</f>
        <v>0</v>
      </c>
      <c r="F23" s="99"/>
      <c r="G23" s="88">
        <f t="shared" ref="G23:G25" si="3">MIN(E23,F23)</f>
        <v>0</v>
      </c>
      <c r="H23" s="107"/>
    </row>
    <row r="24" spans="1:8" ht="99" customHeight="1">
      <c r="A24" s="294"/>
      <c r="B24" s="118" t="s">
        <v>189</v>
      </c>
      <c r="C24" s="98"/>
      <c r="D24" s="106">
        <v>41000</v>
      </c>
      <c r="E24" s="88">
        <f>C24*D24</f>
        <v>0</v>
      </c>
      <c r="F24" s="99"/>
      <c r="G24" s="88">
        <f t="shared" si="3"/>
        <v>0</v>
      </c>
      <c r="H24" s="107"/>
    </row>
    <row r="25" spans="1:8" ht="24.75" customHeight="1" thickBot="1">
      <c r="A25" s="295"/>
      <c r="B25" s="119" t="s">
        <v>24</v>
      </c>
      <c r="C25" s="98"/>
      <c r="D25" s="106">
        <v>16000</v>
      </c>
      <c r="E25" s="88">
        <f>C25*D25</f>
        <v>0</v>
      </c>
      <c r="F25" s="181"/>
      <c r="G25" s="88">
        <f t="shared" si="3"/>
        <v>0</v>
      </c>
      <c r="H25" s="107"/>
    </row>
    <row r="26" spans="1:8" ht="24.75" customHeight="1" thickTop="1" thickBot="1">
      <c r="A26" s="296" t="s">
        <v>115</v>
      </c>
      <c r="B26" s="297"/>
      <c r="C26" s="89"/>
      <c r="D26" s="89"/>
      <c r="E26" s="89"/>
      <c r="F26" s="182">
        <f>SUM(F20:F25)</f>
        <v>0</v>
      </c>
      <c r="G26" s="91">
        <f>SUM(G20:G25)</f>
        <v>0</v>
      </c>
      <c r="H26" s="92"/>
    </row>
    <row r="27" spans="1:8" ht="42.6" customHeight="1" thickTop="1">
      <c r="A27" s="298" t="s">
        <v>258</v>
      </c>
      <c r="B27" s="298"/>
      <c r="C27" s="298"/>
      <c r="D27" s="298"/>
      <c r="E27" s="298"/>
      <c r="F27" s="298"/>
      <c r="G27" s="298"/>
      <c r="H27" s="298"/>
    </row>
    <row r="28" spans="1:8" ht="23.45" customHeight="1">
      <c r="A28" s="299" t="s">
        <v>208</v>
      </c>
      <c r="B28" s="299"/>
      <c r="C28" s="299"/>
      <c r="D28" s="299"/>
      <c r="E28" s="299"/>
      <c r="F28" s="299"/>
      <c r="G28" s="299"/>
      <c r="H28" s="299"/>
    </row>
    <row r="29" spans="1:8" ht="42" customHeight="1">
      <c r="A29" s="300" t="s">
        <v>209</v>
      </c>
      <c r="B29" s="300"/>
      <c r="C29" s="300"/>
      <c r="D29" s="300"/>
      <c r="E29" s="300"/>
      <c r="F29" s="300"/>
      <c r="G29" s="300"/>
      <c r="H29" s="300"/>
    </row>
    <row r="30" spans="1:8" ht="28.9" customHeight="1">
      <c r="A30" s="301" t="s">
        <v>205</v>
      </c>
      <c r="B30" s="301"/>
      <c r="C30" s="301"/>
      <c r="D30" s="301"/>
      <c r="E30" s="301"/>
      <c r="F30" s="301"/>
      <c r="G30" s="301"/>
      <c r="H30" s="301"/>
    </row>
    <row r="31" spans="1:8" ht="20.45" customHeight="1">
      <c r="A31" s="301" t="s">
        <v>206</v>
      </c>
      <c r="B31" s="301"/>
      <c r="C31" s="301"/>
      <c r="D31" s="301"/>
      <c r="E31" s="301"/>
      <c r="F31" s="301"/>
      <c r="G31" s="301"/>
      <c r="H31" s="301"/>
    </row>
    <row r="32" spans="1:8" ht="13.9" customHeight="1">
      <c r="A32" s="122"/>
      <c r="B32" s="122"/>
    </row>
    <row r="33" spans="1:8" ht="24.75" customHeight="1">
      <c r="A33" s="319" t="s">
        <v>116</v>
      </c>
      <c r="B33" s="319" t="s">
        <v>117</v>
      </c>
      <c r="C33" s="314" t="s">
        <v>118</v>
      </c>
      <c r="D33" s="314"/>
      <c r="E33" s="314"/>
      <c r="F33" s="314"/>
      <c r="G33" s="321"/>
    </row>
    <row r="34" spans="1:8" ht="24.75" customHeight="1">
      <c r="A34" s="320"/>
      <c r="B34" s="320"/>
      <c r="C34" s="322" t="s">
        <v>119</v>
      </c>
      <c r="D34" s="323"/>
      <c r="E34" s="322" t="s">
        <v>120</v>
      </c>
      <c r="F34" s="323"/>
      <c r="G34" s="136" t="s">
        <v>27</v>
      </c>
    </row>
    <row r="35" spans="1:8" ht="29.45" customHeight="1">
      <c r="A35" s="98"/>
      <c r="B35" s="98"/>
      <c r="C35" s="312"/>
      <c r="D35" s="313"/>
      <c r="E35" s="312"/>
      <c r="F35" s="313"/>
      <c r="G35" s="98"/>
    </row>
    <row r="36" spans="1:8" ht="24.75" customHeight="1">
      <c r="A36" s="122"/>
      <c r="B36" s="122"/>
    </row>
    <row r="37" spans="1:8" ht="24.75" customHeight="1">
      <c r="A37" s="82" t="s">
        <v>121</v>
      </c>
      <c r="H37" s="115" t="s">
        <v>154</v>
      </c>
    </row>
    <row r="38" spans="1:8" ht="24.75" customHeight="1">
      <c r="A38" s="136" t="s">
        <v>23</v>
      </c>
      <c r="B38" s="314" t="s">
        <v>122</v>
      </c>
      <c r="C38" s="315"/>
      <c r="D38" s="315"/>
      <c r="E38" s="315"/>
      <c r="F38" s="314" t="s">
        <v>113</v>
      </c>
      <c r="G38" s="315"/>
      <c r="H38" s="315"/>
    </row>
    <row r="39" spans="1:8" ht="24.75" customHeight="1">
      <c r="A39" s="93" t="s">
        <v>176</v>
      </c>
      <c r="B39" s="316"/>
      <c r="C39" s="317"/>
      <c r="D39" s="317"/>
      <c r="E39" s="317"/>
      <c r="F39" s="316"/>
      <c r="G39" s="318"/>
      <c r="H39" s="318"/>
    </row>
    <row r="40" spans="1:8" ht="24.75" customHeight="1">
      <c r="A40" s="87" t="s">
        <v>97</v>
      </c>
      <c r="B40" s="316"/>
      <c r="C40" s="317"/>
      <c r="D40" s="317"/>
      <c r="E40" s="317"/>
      <c r="F40" s="316"/>
      <c r="G40" s="318"/>
      <c r="H40" s="318"/>
    </row>
    <row r="41" spans="1:8" ht="24.75" customHeight="1">
      <c r="A41" s="87" t="s">
        <v>123</v>
      </c>
      <c r="B41" s="316"/>
      <c r="C41" s="317"/>
      <c r="D41" s="317"/>
      <c r="E41" s="317"/>
      <c r="F41" s="316"/>
      <c r="G41" s="318"/>
      <c r="H41" s="318"/>
    </row>
    <row r="42" spans="1:8" ht="24.75" customHeight="1">
      <c r="A42" s="87" t="s">
        <v>124</v>
      </c>
      <c r="B42" s="316"/>
      <c r="C42" s="317"/>
      <c r="D42" s="317"/>
      <c r="E42" s="317"/>
      <c r="F42" s="316"/>
      <c r="G42" s="318"/>
      <c r="H42" s="318"/>
    </row>
    <row r="43" spans="1:8" ht="24.75" customHeight="1">
      <c r="A43" s="87" t="s">
        <v>125</v>
      </c>
      <c r="B43" s="316"/>
      <c r="C43" s="317"/>
      <c r="D43" s="317"/>
      <c r="E43" s="317"/>
      <c r="F43" s="316"/>
      <c r="G43" s="318"/>
      <c r="H43" s="318"/>
    </row>
    <row r="44" spans="1:8" ht="24.75" customHeight="1">
      <c r="A44" s="87" t="s">
        <v>126</v>
      </c>
      <c r="B44" s="316"/>
      <c r="C44" s="317"/>
      <c r="D44" s="317"/>
      <c r="E44" s="317"/>
      <c r="F44" s="316"/>
      <c r="G44" s="318"/>
      <c r="H44" s="318"/>
    </row>
    <row r="45" spans="1:8" ht="24.75" customHeight="1">
      <c r="A45" s="87" t="s">
        <v>149</v>
      </c>
      <c r="B45" s="316"/>
      <c r="C45" s="317"/>
      <c r="D45" s="317"/>
      <c r="E45" s="317"/>
      <c r="F45" s="316"/>
      <c r="G45" s="318"/>
      <c r="H45" s="318"/>
    </row>
    <row r="46" spans="1:8" ht="24.75" customHeight="1">
      <c r="A46" s="87" t="s">
        <v>104</v>
      </c>
      <c r="B46" s="316"/>
      <c r="C46" s="317"/>
      <c r="D46" s="317"/>
      <c r="E46" s="317"/>
      <c r="F46" s="316"/>
      <c r="G46" s="318"/>
      <c r="H46" s="318"/>
    </row>
    <row r="47" spans="1:8" ht="24.75" customHeight="1">
      <c r="A47" s="87" t="s">
        <v>127</v>
      </c>
      <c r="B47" s="316"/>
      <c r="C47" s="317"/>
      <c r="D47" s="317"/>
      <c r="E47" s="317"/>
      <c r="F47" s="316"/>
      <c r="G47" s="318"/>
      <c r="H47" s="318"/>
    </row>
    <row r="48" spans="1:8" ht="24.75" customHeight="1">
      <c r="A48" s="87" t="s">
        <v>128</v>
      </c>
      <c r="B48" s="316"/>
      <c r="C48" s="317"/>
      <c r="D48" s="317"/>
      <c r="E48" s="317"/>
      <c r="F48" s="316"/>
      <c r="G48" s="318"/>
      <c r="H48" s="318"/>
    </row>
    <row r="49" spans="1:8" ht="24.75" customHeight="1">
      <c r="A49" s="87" t="s">
        <v>129</v>
      </c>
      <c r="B49" s="316"/>
      <c r="C49" s="317"/>
      <c r="D49" s="317"/>
      <c r="E49" s="317"/>
      <c r="F49" s="316"/>
      <c r="G49" s="318"/>
      <c r="H49" s="318"/>
    </row>
    <row r="50" spans="1:8" ht="24.75" customHeight="1">
      <c r="A50" s="87" t="s">
        <v>108</v>
      </c>
      <c r="B50" s="316"/>
      <c r="C50" s="317"/>
      <c r="D50" s="317"/>
      <c r="E50" s="317"/>
      <c r="F50" s="316"/>
      <c r="G50" s="318"/>
      <c r="H50" s="318"/>
    </row>
    <row r="51" spans="1:8" ht="24.75" customHeight="1">
      <c r="A51" s="87" t="s">
        <v>130</v>
      </c>
      <c r="B51" s="316"/>
      <c r="C51" s="317"/>
      <c r="D51" s="317"/>
      <c r="E51" s="317"/>
      <c r="F51" s="316"/>
      <c r="G51" s="318"/>
      <c r="H51" s="318"/>
    </row>
    <row r="52" spans="1:8" ht="24.75" customHeight="1" thickBot="1">
      <c r="A52" s="87" t="s">
        <v>110</v>
      </c>
      <c r="B52" s="316"/>
      <c r="C52" s="317"/>
      <c r="D52" s="317"/>
      <c r="E52" s="317"/>
      <c r="F52" s="333"/>
      <c r="G52" s="334"/>
      <c r="H52" s="334"/>
    </row>
    <row r="53" spans="1:8" ht="24.75" customHeight="1" thickTop="1" thickBot="1">
      <c r="A53" s="137" t="s">
        <v>131</v>
      </c>
      <c r="B53" s="335"/>
      <c r="C53" s="336"/>
      <c r="D53" s="336"/>
      <c r="E53" s="337"/>
      <c r="F53" s="338">
        <f>SUM(F39:H52)</f>
        <v>0</v>
      </c>
      <c r="G53" s="339"/>
      <c r="H53" s="340"/>
    </row>
    <row r="54" spans="1:8" ht="24.75" customHeight="1" thickTop="1">
      <c r="A54" s="122"/>
      <c r="C54" s="94"/>
      <c r="D54" s="94"/>
      <c r="E54" s="94"/>
      <c r="F54" s="94"/>
    </row>
    <row r="55" spans="1:8" ht="24.75" customHeight="1">
      <c r="A55" s="134" t="s">
        <v>146</v>
      </c>
      <c r="H55" s="115" t="s">
        <v>154</v>
      </c>
    </row>
    <row r="56" spans="1:8" ht="24.75" customHeight="1">
      <c r="A56" s="314" t="s">
        <v>23</v>
      </c>
      <c r="B56" s="314"/>
      <c r="C56" s="314" t="s">
        <v>2</v>
      </c>
      <c r="D56" s="314"/>
      <c r="E56" s="314"/>
      <c r="F56" s="341" t="s">
        <v>132</v>
      </c>
      <c r="G56" s="342"/>
      <c r="H56" s="345" t="s">
        <v>18</v>
      </c>
    </row>
    <row r="57" spans="1:8" ht="38.450000000000003" customHeight="1">
      <c r="A57" s="314"/>
      <c r="B57" s="314"/>
      <c r="C57" s="109" t="s">
        <v>133</v>
      </c>
      <c r="D57" s="136" t="s">
        <v>4</v>
      </c>
      <c r="E57" s="136" t="s">
        <v>134</v>
      </c>
      <c r="F57" s="343"/>
      <c r="G57" s="344"/>
      <c r="H57" s="346"/>
    </row>
    <row r="58" spans="1:8" ht="24.75" customHeight="1">
      <c r="A58" s="324" t="s">
        <v>152</v>
      </c>
      <c r="B58" s="325"/>
      <c r="C58" s="97"/>
      <c r="D58" s="88">
        <v>13100</v>
      </c>
      <c r="E58" s="88">
        <f t="shared" ref="E58:E61" si="4">C58*D58</f>
        <v>0</v>
      </c>
      <c r="F58" s="347"/>
      <c r="G58" s="348"/>
      <c r="H58" s="88">
        <f>MIN(E58,F58:G58)</f>
        <v>0</v>
      </c>
    </row>
    <row r="59" spans="1:8" ht="24.75" customHeight="1">
      <c r="A59" s="324" t="s">
        <v>147</v>
      </c>
      <c r="B59" s="326"/>
      <c r="C59" s="327"/>
      <c r="D59" s="328"/>
      <c r="E59" s="329"/>
      <c r="F59" s="347"/>
      <c r="G59" s="348"/>
      <c r="H59" s="88">
        <f>MIN(E59,F59:G59)</f>
        <v>0</v>
      </c>
    </row>
    <row r="60" spans="1:8" ht="24.75" customHeight="1">
      <c r="A60" s="293" t="s">
        <v>135</v>
      </c>
      <c r="B60" s="139" t="s">
        <v>25</v>
      </c>
      <c r="C60" s="97"/>
      <c r="D60" s="88">
        <v>1500</v>
      </c>
      <c r="E60" s="88">
        <f t="shared" si="4"/>
        <v>0</v>
      </c>
      <c r="F60" s="347"/>
      <c r="G60" s="348"/>
      <c r="H60" s="88">
        <f>MIN(E60,F60:G60)</f>
        <v>0</v>
      </c>
    </row>
    <row r="61" spans="1:8" ht="24.75" customHeight="1">
      <c r="A61" s="330"/>
      <c r="B61" s="139" t="s">
        <v>26</v>
      </c>
      <c r="C61" s="97"/>
      <c r="D61" s="88">
        <v>4500</v>
      </c>
      <c r="E61" s="88">
        <f t="shared" si="4"/>
        <v>0</v>
      </c>
      <c r="F61" s="347"/>
      <c r="G61" s="348"/>
      <c r="H61" s="88">
        <f>MIN(E61,F61:G61)</f>
        <v>0</v>
      </c>
    </row>
    <row r="62" spans="1:8" ht="24.75" customHeight="1">
      <c r="A62" s="136" t="s">
        <v>23</v>
      </c>
      <c r="B62" s="322" t="s">
        <v>122</v>
      </c>
      <c r="C62" s="331"/>
      <c r="D62" s="331"/>
      <c r="E62" s="331"/>
      <c r="F62" s="314" t="s">
        <v>151</v>
      </c>
      <c r="G62" s="332"/>
      <c r="H62" s="332"/>
    </row>
    <row r="63" spans="1:8" ht="24.75" customHeight="1">
      <c r="A63" s="93" t="s">
        <v>176</v>
      </c>
      <c r="B63" s="312"/>
      <c r="C63" s="349"/>
      <c r="D63" s="349"/>
      <c r="E63" s="349"/>
      <c r="F63" s="317"/>
      <c r="G63" s="317"/>
      <c r="H63" s="317"/>
    </row>
    <row r="64" spans="1:8" ht="24.75" customHeight="1">
      <c r="A64" s="93" t="s">
        <v>95</v>
      </c>
      <c r="B64" s="312"/>
      <c r="C64" s="349"/>
      <c r="D64" s="349"/>
      <c r="E64" s="349"/>
      <c r="F64" s="317"/>
      <c r="G64" s="317"/>
      <c r="H64" s="317"/>
    </row>
    <row r="65" spans="1:8" ht="24.75" customHeight="1">
      <c r="A65" s="93" t="s">
        <v>96</v>
      </c>
      <c r="B65" s="312"/>
      <c r="C65" s="349"/>
      <c r="D65" s="349"/>
      <c r="E65" s="349"/>
      <c r="F65" s="317"/>
      <c r="G65" s="317"/>
      <c r="H65" s="317"/>
    </row>
    <row r="66" spans="1:8" ht="24.75" customHeight="1">
      <c r="A66" s="87" t="s">
        <v>97</v>
      </c>
      <c r="B66" s="312"/>
      <c r="C66" s="349"/>
      <c r="D66" s="349"/>
      <c r="E66" s="349"/>
      <c r="F66" s="317"/>
      <c r="G66" s="317"/>
      <c r="H66" s="317"/>
    </row>
    <row r="67" spans="1:8" ht="24.75" customHeight="1">
      <c r="A67" s="87" t="s">
        <v>123</v>
      </c>
      <c r="B67" s="312"/>
      <c r="C67" s="349"/>
      <c r="D67" s="349"/>
      <c r="E67" s="349"/>
      <c r="F67" s="317"/>
      <c r="G67" s="317"/>
      <c r="H67" s="317"/>
    </row>
    <row r="68" spans="1:8" ht="24.75" customHeight="1">
      <c r="A68" s="87" t="s">
        <v>148</v>
      </c>
      <c r="B68" s="312"/>
      <c r="C68" s="349"/>
      <c r="D68" s="349"/>
      <c r="E68" s="349"/>
      <c r="F68" s="317"/>
      <c r="G68" s="317"/>
      <c r="H68" s="317"/>
    </row>
    <row r="69" spans="1:8" ht="24.75" customHeight="1">
      <c r="A69" s="87" t="s">
        <v>124</v>
      </c>
      <c r="B69" s="312"/>
      <c r="C69" s="349"/>
      <c r="D69" s="349"/>
      <c r="E69" s="349"/>
      <c r="F69" s="317"/>
      <c r="G69" s="317"/>
      <c r="H69" s="317"/>
    </row>
    <row r="70" spans="1:8" ht="24.75" customHeight="1">
      <c r="A70" s="87" t="s">
        <v>125</v>
      </c>
      <c r="B70" s="312"/>
      <c r="C70" s="349"/>
      <c r="D70" s="349"/>
      <c r="E70" s="349"/>
      <c r="F70" s="317"/>
      <c r="G70" s="317"/>
      <c r="H70" s="317"/>
    </row>
    <row r="71" spans="1:8" ht="24.75" customHeight="1">
      <c r="A71" s="87" t="s">
        <v>126</v>
      </c>
      <c r="B71" s="312"/>
      <c r="C71" s="349"/>
      <c r="D71" s="349"/>
      <c r="E71" s="349"/>
      <c r="F71" s="317"/>
      <c r="G71" s="317"/>
      <c r="H71" s="317"/>
    </row>
    <row r="72" spans="1:8" ht="24.75" customHeight="1">
      <c r="A72" s="87" t="s">
        <v>149</v>
      </c>
      <c r="B72" s="312"/>
      <c r="C72" s="349"/>
      <c r="D72" s="349"/>
      <c r="E72" s="349"/>
      <c r="F72" s="317"/>
      <c r="G72" s="317"/>
      <c r="H72" s="317"/>
    </row>
    <row r="73" spans="1:8" ht="24.75" customHeight="1">
      <c r="A73" s="87" t="s">
        <v>104</v>
      </c>
      <c r="B73" s="312"/>
      <c r="C73" s="349"/>
      <c r="D73" s="349"/>
      <c r="E73" s="349"/>
      <c r="F73" s="317"/>
      <c r="G73" s="317"/>
      <c r="H73" s="317"/>
    </row>
    <row r="74" spans="1:8" ht="24.75" customHeight="1">
      <c r="A74" s="87" t="s">
        <v>127</v>
      </c>
      <c r="B74" s="312"/>
      <c r="C74" s="349"/>
      <c r="D74" s="349"/>
      <c r="E74" s="349"/>
      <c r="F74" s="317"/>
      <c r="G74" s="317"/>
      <c r="H74" s="317"/>
    </row>
    <row r="75" spans="1:8" ht="24.75" customHeight="1">
      <c r="A75" s="87" t="s">
        <v>128</v>
      </c>
      <c r="B75" s="312"/>
      <c r="C75" s="349"/>
      <c r="D75" s="349"/>
      <c r="E75" s="349"/>
      <c r="F75" s="317"/>
      <c r="G75" s="317"/>
      <c r="H75" s="317"/>
    </row>
    <row r="76" spans="1:8" ht="24.75" customHeight="1">
      <c r="A76" s="87" t="s">
        <v>129</v>
      </c>
      <c r="B76" s="312"/>
      <c r="C76" s="349"/>
      <c r="D76" s="349"/>
      <c r="E76" s="349"/>
      <c r="F76" s="317"/>
      <c r="G76" s="317"/>
      <c r="H76" s="317"/>
    </row>
    <row r="77" spans="1:8" ht="24.75" customHeight="1">
      <c r="A77" s="87" t="s">
        <v>108</v>
      </c>
      <c r="B77" s="312"/>
      <c r="C77" s="349"/>
      <c r="D77" s="349"/>
      <c r="E77" s="349"/>
      <c r="F77" s="317"/>
      <c r="G77" s="317"/>
      <c r="H77" s="317"/>
    </row>
    <row r="78" spans="1:8" ht="48.6" customHeight="1">
      <c r="A78" s="110" t="s">
        <v>153</v>
      </c>
      <c r="B78" s="312"/>
      <c r="C78" s="349"/>
      <c r="D78" s="349"/>
      <c r="E78" s="349"/>
      <c r="F78" s="317"/>
      <c r="G78" s="317"/>
      <c r="H78" s="317"/>
    </row>
    <row r="79" spans="1:8" ht="24.75" customHeight="1" thickBot="1">
      <c r="A79" s="87" t="s">
        <v>110</v>
      </c>
      <c r="B79" s="312"/>
      <c r="C79" s="349"/>
      <c r="D79" s="349"/>
      <c r="E79" s="349"/>
      <c r="F79" s="350"/>
      <c r="G79" s="350"/>
      <c r="H79" s="350"/>
    </row>
    <row r="80" spans="1:8" ht="28.9" customHeight="1" thickTop="1" thickBot="1">
      <c r="A80" s="296" t="s">
        <v>115</v>
      </c>
      <c r="B80" s="297"/>
      <c r="C80" s="89"/>
      <c r="D80" s="89"/>
      <c r="E80" s="90"/>
      <c r="F80" s="351">
        <f>H58+H59+H60+H61+SUM(F63:H79)</f>
        <v>0</v>
      </c>
      <c r="G80" s="352"/>
      <c r="H80" s="353"/>
    </row>
    <row r="81" spans="1:7" ht="24.75" customHeight="1" thickTop="1"/>
    <row r="82" spans="1:7" ht="24.75" customHeight="1">
      <c r="A82" s="135" t="s">
        <v>145</v>
      </c>
      <c r="G82" s="115" t="s">
        <v>154</v>
      </c>
    </row>
    <row r="83" spans="1:7" ht="24.75" customHeight="1">
      <c r="A83" s="136" t="s">
        <v>23</v>
      </c>
      <c r="B83" s="314" t="s">
        <v>63</v>
      </c>
      <c r="C83" s="360"/>
      <c r="D83" s="360"/>
      <c r="E83" s="361" t="s">
        <v>113</v>
      </c>
      <c r="F83" s="362"/>
      <c r="G83" s="363"/>
    </row>
    <row r="84" spans="1:7" ht="24.75" customHeight="1">
      <c r="A84" s="100"/>
      <c r="B84" s="316"/>
      <c r="C84" s="316"/>
      <c r="D84" s="316"/>
      <c r="E84" s="364"/>
      <c r="F84" s="365"/>
      <c r="G84" s="363"/>
    </row>
    <row r="85" spans="1:7" ht="24.75" customHeight="1" thickBot="1">
      <c r="A85" s="100"/>
      <c r="B85" s="316"/>
      <c r="C85" s="316"/>
      <c r="D85" s="316"/>
      <c r="E85" s="366"/>
      <c r="F85" s="367"/>
      <c r="G85" s="368"/>
    </row>
    <row r="86" spans="1:7" ht="25.15" customHeight="1" thickTop="1" thickBot="1">
      <c r="A86" s="137" t="s">
        <v>115</v>
      </c>
      <c r="B86" s="327"/>
      <c r="C86" s="354"/>
      <c r="D86" s="354"/>
      <c r="E86" s="355">
        <f>SUM(E84:G85)</f>
        <v>0</v>
      </c>
      <c r="F86" s="352"/>
      <c r="G86" s="353"/>
    </row>
    <row r="87" spans="1:7" ht="28.9" customHeight="1" thickTop="1">
      <c r="C87" s="356" t="s">
        <v>136</v>
      </c>
      <c r="D87" s="356"/>
      <c r="E87" s="357">
        <f>G16+G26+F53+F80+E86</f>
        <v>0</v>
      </c>
      <c r="F87" s="358"/>
      <c r="G87" s="359"/>
    </row>
  </sheetData>
  <mergeCells count="119">
    <mergeCell ref="B86:D86"/>
    <mergeCell ref="E86:G86"/>
    <mergeCell ref="C87:D87"/>
    <mergeCell ref="E87:G87"/>
    <mergeCell ref="B83:D83"/>
    <mergeCell ref="E83:G83"/>
    <mergeCell ref="B84:D84"/>
    <mergeCell ref="E84:G84"/>
    <mergeCell ref="B85:D85"/>
    <mergeCell ref="E85:G85"/>
    <mergeCell ref="B78:E78"/>
    <mergeCell ref="F78:H78"/>
    <mergeCell ref="B79:E79"/>
    <mergeCell ref="F79:H79"/>
    <mergeCell ref="A80:B80"/>
    <mergeCell ref="F80:H80"/>
    <mergeCell ref="B75:E75"/>
    <mergeCell ref="F75:H75"/>
    <mergeCell ref="B76:E76"/>
    <mergeCell ref="F76:H76"/>
    <mergeCell ref="B77:E77"/>
    <mergeCell ref="F77:H77"/>
    <mergeCell ref="B72:E72"/>
    <mergeCell ref="F72:H72"/>
    <mergeCell ref="B73:E73"/>
    <mergeCell ref="F73:H73"/>
    <mergeCell ref="B74:E74"/>
    <mergeCell ref="F74:H74"/>
    <mergeCell ref="B69:E69"/>
    <mergeCell ref="F69:H69"/>
    <mergeCell ref="B70:E70"/>
    <mergeCell ref="F70:H70"/>
    <mergeCell ref="B71:E71"/>
    <mergeCell ref="F71:H71"/>
    <mergeCell ref="B66:E66"/>
    <mergeCell ref="F66:H66"/>
    <mergeCell ref="B67:E67"/>
    <mergeCell ref="F67:H67"/>
    <mergeCell ref="B68:E68"/>
    <mergeCell ref="F68:H68"/>
    <mergeCell ref="B63:E63"/>
    <mergeCell ref="F63:H63"/>
    <mergeCell ref="B64:E64"/>
    <mergeCell ref="F64:H64"/>
    <mergeCell ref="B65:E65"/>
    <mergeCell ref="F65:H65"/>
    <mergeCell ref="A58:B58"/>
    <mergeCell ref="A59:B59"/>
    <mergeCell ref="C59:E59"/>
    <mergeCell ref="A60:A61"/>
    <mergeCell ref="B62:E62"/>
    <mergeCell ref="F62:H62"/>
    <mergeCell ref="B52:E52"/>
    <mergeCell ref="F52:H52"/>
    <mergeCell ref="B53:E53"/>
    <mergeCell ref="F53:H53"/>
    <mergeCell ref="A56:B57"/>
    <mergeCell ref="C56:E56"/>
    <mergeCell ref="F56:G57"/>
    <mergeCell ref="H56:H57"/>
    <mergeCell ref="F58:G58"/>
    <mergeCell ref="F59:G59"/>
    <mergeCell ref="F60:G60"/>
    <mergeCell ref="F61:G61"/>
    <mergeCell ref="B49:E49"/>
    <mergeCell ref="F49:H49"/>
    <mergeCell ref="B50:E50"/>
    <mergeCell ref="F50:H50"/>
    <mergeCell ref="B51:E51"/>
    <mergeCell ref="F51:H51"/>
    <mergeCell ref="B46:E46"/>
    <mergeCell ref="F46:H46"/>
    <mergeCell ref="B47:E47"/>
    <mergeCell ref="F47:H47"/>
    <mergeCell ref="B48:E48"/>
    <mergeCell ref="F48:H48"/>
    <mergeCell ref="B43:E43"/>
    <mergeCell ref="F43:H43"/>
    <mergeCell ref="B44:E44"/>
    <mergeCell ref="F44:H44"/>
    <mergeCell ref="B45:E45"/>
    <mergeCell ref="F45:H45"/>
    <mergeCell ref="B40:E40"/>
    <mergeCell ref="F40:H40"/>
    <mergeCell ref="B41:E41"/>
    <mergeCell ref="F41:H41"/>
    <mergeCell ref="B42:E42"/>
    <mergeCell ref="F42:H42"/>
    <mergeCell ref="C35:D35"/>
    <mergeCell ref="E35:F35"/>
    <mergeCell ref="B38:E38"/>
    <mergeCell ref="F38:H38"/>
    <mergeCell ref="B39:E39"/>
    <mergeCell ref="F39:H39"/>
    <mergeCell ref="A31:H31"/>
    <mergeCell ref="A33:A34"/>
    <mergeCell ref="B33:B34"/>
    <mergeCell ref="C33:G33"/>
    <mergeCell ref="C34:D34"/>
    <mergeCell ref="E34:F34"/>
    <mergeCell ref="A23:A25"/>
    <mergeCell ref="A26:B26"/>
    <mergeCell ref="A27:H27"/>
    <mergeCell ref="A28:H28"/>
    <mergeCell ref="A29:H29"/>
    <mergeCell ref="A30:H30"/>
    <mergeCell ref="G4:H4"/>
    <mergeCell ref="A18:B19"/>
    <mergeCell ref="C18:E18"/>
    <mergeCell ref="G18:G19"/>
    <mergeCell ref="H18:H19"/>
    <mergeCell ref="A20:A22"/>
    <mergeCell ref="A7:B8"/>
    <mergeCell ref="C7:E7"/>
    <mergeCell ref="G7:G8"/>
    <mergeCell ref="H7:H8"/>
    <mergeCell ref="A9:A11"/>
    <mergeCell ref="A12:A15"/>
    <mergeCell ref="A16:B16"/>
  </mergeCells>
  <phoneticPr fontId="2"/>
  <pageMargins left="0.70866141732283472" right="0.70866141732283472" top="0.74803149606299213" bottom="0.74803149606299213" header="0.31496062992125984" footer="0.31496062992125984"/>
  <pageSetup paperSize="9" scale="65" fitToHeight="5" orientation="portrait" r:id="rId1"/>
  <rowBreaks count="2" manualBreakCount="2">
    <brk id="36" max="16383" man="1"/>
    <brk id="53"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20"/>
  <sheetViews>
    <sheetView zoomScale="90" zoomScaleNormal="90" workbookViewId="0">
      <selection activeCell="J22" sqref="J22"/>
    </sheetView>
  </sheetViews>
  <sheetFormatPr defaultColWidth="9" defaultRowHeight="24.75" customHeight="1"/>
  <cols>
    <col min="1" max="1" width="33.625" style="51" customWidth="1"/>
    <col min="2" max="2" width="7.5" style="51" customWidth="1"/>
    <col min="3" max="4" width="13.875" style="51" customWidth="1"/>
    <col min="5" max="5" width="15.375" style="51" customWidth="1"/>
    <col min="6" max="6" width="9.125" style="51" customWidth="1"/>
    <col min="7" max="7" width="11.25" style="51" customWidth="1"/>
    <col min="8" max="8" width="15.25" style="51" customWidth="1"/>
    <col min="9" max="9" width="14.25" style="51" customWidth="1"/>
    <col min="10" max="10" width="19.625" style="51" customWidth="1"/>
    <col min="11" max="16384" width="9" style="51"/>
  </cols>
  <sheetData>
    <row r="1" spans="1:10" ht="24.6" customHeight="1">
      <c r="A1" s="51" t="s">
        <v>159</v>
      </c>
    </row>
    <row r="2" spans="1:10" ht="24.75" customHeight="1">
      <c r="A2" s="123" t="s">
        <v>142</v>
      </c>
    </row>
    <row r="3" spans="1:10" ht="24.75" customHeight="1">
      <c r="H3" s="52" t="s">
        <v>83</v>
      </c>
      <c r="I3" s="302"/>
      <c r="J3" s="302"/>
    </row>
    <row r="4" spans="1:10" ht="24.75" customHeight="1">
      <c r="J4" s="58" t="s">
        <v>84</v>
      </c>
    </row>
    <row r="5" spans="1:10" ht="24.75" customHeight="1">
      <c r="A5" s="389" t="s">
        <v>1</v>
      </c>
      <c r="B5" s="388" t="s">
        <v>2</v>
      </c>
      <c r="C5" s="388"/>
      <c r="D5" s="388"/>
      <c r="E5" s="388" t="s">
        <v>6</v>
      </c>
      <c r="F5" s="388"/>
      <c r="G5" s="388"/>
      <c r="H5" s="388"/>
      <c r="I5" s="391" t="s">
        <v>18</v>
      </c>
      <c r="J5" s="388" t="s">
        <v>15</v>
      </c>
    </row>
    <row r="6" spans="1:10" ht="24.75" customHeight="1">
      <c r="A6" s="390"/>
      <c r="B6" s="108" t="s">
        <v>3</v>
      </c>
      <c r="C6" s="108" t="s">
        <v>4</v>
      </c>
      <c r="D6" s="108" t="s">
        <v>16</v>
      </c>
      <c r="E6" s="108" t="s">
        <v>5</v>
      </c>
      <c r="F6" s="108" t="s">
        <v>0</v>
      </c>
      <c r="G6" s="108" t="s">
        <v>4</v>
      </c>
      <c r="H6" s="108" t="s">
        <v>17</v>
      </c>
      <c r="I6" s="390"/>
      <c r="J6" s="388"/>
    </row>
    <row r="7" spans="1:10" ht="24.75" customHeight="1">
      <c r="A7" s="54" t="s">
        <v>7</v>
      </c>
      <c r="B7" s="60"/>
      <c r="C7" s="57">
        <v>133000</v>
      </c>
      <c r="D7" s="57">
        <f>B7*C7</f>
        <v>0</v>
      </c>
      <c r="E7" s="60"/>
      <c r="F7" s="60"/>
      <c r="G7" s="61"/>
      <c r="H7" s="57">
        <f>F7*G7</f>
        <v>0</v>
      </c>
      <c r="I7" s="57">
        <f>MIN(D7,H7)</f>
        <v>0</v>
      </c>
      <c r="J7" s="60"/>
    </row>
    <row r="8" spans="1:10" ht="24.75" customHeight="1">
      <c r="A8" s="54" t="s">
        <v>8</v>
      </c>
      <c r="B8" s="60"/>
      <c r="C8" s="57">
        <v>5000000</v>
      </c>
      <c r="D8" s="57">
        <f t="shared" ref="D8:D12" si="0">B8*C8</f>
        <v>0</v>
      </c>
      <c r="E8" s="60"/>
      <c r="F8" s="60"/>
      <c r="G8" s="61"/>
      <c r="H8" s="57">
        <f t="shared" ref="H8:H19" si="1">F8*G8</f>
        <v>0</v>
      </c>
      <c r="I8" s="57">
        <f t="shared" ref="I8:I11" si="2">MIN(D8,H8)</f>
        <v>0</v>
      </c>
      <c r="J8" s="60"/>
    </row>
    <row r="9" spans="1:10" ht="24.75" customHeight="1">
      <c r="A9" s="54" t="s">
        <v>9</v>
      </c>
      <c r="B9" s="60"/>
      <c r="C9" s="57">
        <v>3600</v>
      </c>
      <c r="D9" s="57">
        <f t="shared" si="0"/>
        <v>0</v>
      </c>
      <c r="E9" s="60"/>
      <c r="F9" s="60"/>
      <c r="G9" s="61"/>
      <c r="H9" s="57">
        <f t="shared" si="1"/>
        <v>0</v>
      </c>
      <c r="I9" s="57">
        <f t="shared" si="2"/>
        <v>0</v>
      </c>
      <c r="J9" s="60"/>
    </row>
    <row r="10" spans="1:10" ht="24.75" customHeight="1">
      <c r="A10" s="54" t="s">
        <v>10</v>
      </c>
      <c r="B10" s="60"/>
      <c r="C10" s="57">
        <v>4320000</v>
      </c>
      <c r="D10" s="57">
        <f t="shared" si="0"/>
        <v>0</v>
      </c>
      <c r="E10" s="60"/>
      <c r="F10" s="60"/>
      <c r="G10" s="61"/>
      <c r="H10" s="57">
        <f t="shared" si="1"/>
        <v>0</v>
      </c>
      <c r="I10" s="57">
        <f t="shared" si="2"/>
        <v>0</v>
      </c>
      <c r="J10" s="60"/>
    </row>
    <row r="11" spans="1:10" ht="24.75" customHeight="1">
      <c r="A11" s="54" t="s">
        <v>11</v>
      </c>
      <c r="B11" s="60"/>
      <c r="C11" s="57">
        <v>51400</v>
      </c>
      <c r="D11" s="57">
        <f t="shared" si="0"/>
        <v>0</v>
      </c>
      <c r="E11" s="60"/>
      <c r="F11" s="60"/>
      <c r="G11" s="61"/>
      <c r="H11" s="57">
        <f t="shared" si="1"/>
        <v>0</v>
      </c>
      <c r="I11" s="57">
        <f t="shared" si="2"/>
        <v>0</v>
      </c>
      <c r="J11" s="60"/>
    </row>
    <row r="12" spans="1:10" ht="24.75" customHeight="1">
      <c r="A12" s="380" t="s">
        <v>12</v>
      </c>
      <c r="B12" s="383"/>
      <c r="C12" s="369">
        <v>21000000</v>
      </c>
      <c r="D12" s="369">
        <f t="shared" si="0"/>
        <v>0</v>
      </c>
      <c r="E12" s="60"/>
      <c r="F12" s="60"/>
      <c r="G12" s="61"/>
      <c r="H12" s="57">
        <f t="shared" si="1"/>
        <v>0</v>
      </c>
      <c r="I12" s="369">
        <f>MIN(D12,SUM(H12:H14))</f>
        <v>0</v>
      </c>
      <c r="J12" s="60"/>
    </row>
    <row r="13" spans="1:10" ht="24.75" customHeight="1">
      <c r="A13" s="381"/>
      <c r="B13" s="384"/>
      <c r="C13" s="370"/>
      <c r="D13" s="370"/>
      <c r="E13" s="60"/>
      <c r="F13" s="60"/>
      <c r="G13" s="61"/>
      <c r="H13" s="57">
        <f t="shared" si="1"/>
        <v>0</v>
      </c>
      <c r="I13" s="370"/>
      <c r="J13" s="60"/>
    </row>
    <row r="14" spans="1:10" ht="24.75" customHeight="1">
      <c r="A14" s="382"/>
      <c r="B14" s="385"/>
      <c r="C14" s="371"/>
      <c r="D14" s="371"/>
      <c r="E14" s="60"/>
      <c r="F14" s="60"/>
      <c r="G14" s="61"/>
      <c r="H14" s="57">
        <f t="shared" si="1"/>
        <v>0</v>
      </c>
      <c r="I14" s="371"/>
      <c r="J14" s="60"/>
    </row>
    <row r="15" spans="1:10" ht="24.75" customHeight="1">
      <c r="A15" s="380" t="s">
        <v>13</v>
      </c>
      <c r="B15" s="372"/>
      <c r="C15" s="376"/>
      <c r="D15" s="376"/>
      <c r="E15" s="60"/>
      <c r="F15" s="60"/>
      <c r="G15" s="61"/>
      <c r="H15" s="57">
        <f t="shared" si="1"/>
        <v>0</v>
      </c>
      <c r="I15" s="369">
        <f>SUM(H15:H19)</f>
        <v>0</v>
      </c>
      <c r="J15" s="60"/>
    </row>
    <row r="16" spans="1:10" ht="24.75" customHeight="1">
      <c r="A16" s="381"/>
      <c r="B16" s="373"/>
      <c r="C16" s="377"/>
      <c r="D16" s="377"/>
      <c r="E16" s="60"/>
      <c r="F16" s="60"/>
      <c r="G16" s="60"/>
      <c r="H16" s="57">
        <f t="shared" si="1"/>
        <v>0</v>
      </c>
      <c r="I16" s="370"/>
      <c r="J16" s="60"/>
    </row>
    <row r="17" spans="1:10" ht="24.75" customHeight="1">
      <c r="A17" s="381"/>
      <c r="B17" s="373"/>
      <c r="C17" s="377"/>
      <c r="D17" s="377"/>
      <c r="E17" s="60"/>
      <c r="F17" s="60"/>
      <c r="G17" s="60"/>
      <c r="H17" s="57">
        <f t="shared" si="1"/>
        <v>0</v>
      </c>
      <c r="I17" s="370"/>
      <c r="J17" s="60"/>
    </row>
    <row r="18" spans="1:10" ht="24.75" customHeight="1">
      <c r="A18" s="386"/>
      <c r="B18" s="374"/>
      <c r="C18" s="374"/>
      <c r="D18" s="374"/>
      <c r="E18" s="60"/>
      <c r="F18" s="60"/>
      <c r="G18" s="60"/>
      <c r="H18" s="57">
        <f t="shared" si="1"/>
        <v>0</v>
      </c>
      <c r="I18" s="378"/>
      <c r="J18" s="60"/>
    </row>
    <row r="19" spans="1:10" ht="24.75" customHeight="1" thickBot="1">
      <c r="A19" s="387"/>
      <c r="B19" s="375"/>
      <c r="C19" s="375"/>
      <c r="D19" s="375"/>
      <c r="E19" s="62"/>
      <c r="F19" s="62"/>
      <c r="G19" s="62"/>
      <c r="H19" s="57">
        <f t="shared" si="1"/>
        <v>0</v>
      </c>
      <c r="I19" s="379"/>
      <c r="J19" s="62"/>
    </row>
    <row r="20" spans="1:10" ht="24.75" customHeight="1" thickTop="1">
      <c r="A20" s="55" t="s">
        <v>14</v>
      </c>
      <c r="B20" s="56"/>
      <c r="C20" s="56"/>
      <c r="D20" s="56"/>
      <c r="E20" s="56"/>
      <c r="F20" s="56"/>
      <c r="G20" s="56"/>
      <c r="H20" s="183">
        <f>SUM(H7:H19)</f>
        <v>0</v>
      </c>
      <c r="I20" s="112">
        <f>SUM(I7:I17)</f>
        <v>0</v>
      </c>
      <c r="J20" s="116"/>
    </row>
  </sheetData>
  <mergeCells count="16">
    <mergeCell ref="I3:J3"/>
    <mergeCell ref="B5:D5"/>
    <mergeCell ref="E5:H5"/>
    <mergeCell ref="A5:A6"/>
    <mergeCell ref="J5:J6"/>
    <mergeCell ref="I5:I6"/>
    <mergeCell ref="A12:A14"/>
    <mergeCell ref="B12:B14"/>
    <mergeCell ref="C12:C14"/>
    <mergeCell ref="D12:D14"/>
    <mergeCell ref="A15:A19"/>
    <mergeCell ref="I12:I14"/>
    <mergeCell ref="B15:B19"/>
    <mergeCell ref="C15:C19"/>
    <mergeCell ref="D15:D19"/>
    <mergeCell ref="I15:I19"/>
  </mergeCells>
  <phoneticPr fontId="2"/>
  <pageMargins left="0.70866141732283472" right="0.70866141732283472" top="0.74803149606299213" bottom="0.74803149606299213" header="0.31496062992125984" footer="0.31496062992125984"/>
  <pageSetup paperSize="9" scale="8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6"/>
  <sheetViews>
    <sheetView zoomScale="90" zoomScaleNormal="90" workbookViewId="0"/>
  </sheetViews>
  <sheetFormatPr defaultColWidth="9" defaultRowHeight="24.75" customHeight="1"/>
  <cols>
    <col min="1" max="1" width="34.25" style="200" customWidth="1"/>
    <col min="2" max="2" width="7.5" style="200" customWidth="1"/>
    <col min="3" max="4" width="13.875" style="200" customWidth="1"/>
    <col min="5" max="5" width="15.375" style="200" customWidth="1"/>
    <col min="6" max="6" width="9.125" style="200" customWidth="1"/>
    <col min="7" max="7" width="11.25" style="200" customWidth="1"/>
    <col min="8" max="8" width="15.25" style="200" customWidth="1"/>
    <col min="9" max="9" width="14.25" style="200" customWidth="1"/>
    <col min="10" max="10" width="19.625" style="200" customWidth="1"/>
    <col min="11" max="16384" width="9" style="200"/>
  </cols>
  <sheetData>
    <row r="1" spans="1:10" ht="24.6" customHeight="1">
      <c r="A1" s="200" t="s">
        <v>160</v>
      </c>
    </row>
    <row r="2" spans="1:10" ht="24.75" customHeight="1">
      <c r="A2" s="201" t="s">
        <v>80</v>
      </c>
    </row>
    <row r="3" spans="1:10" ht="24.75" customHeight="1">
      <c r="H3" s="202" t="s">
        <v>83</v>
      </c>
      <c r="I3" s="404"/>
      <c r="J3" s="404"/>
    </row>
    <row r="4" spans="1:10" ht="24.75" customHeight="1">
      <c r="J4" s="203" t="s">
        <v>84</v>
      </c>
    </row>
    <row r="5" spans="1:10" ht="24.75" customHeight="1">
      <c r="A5" s="405" t="s">
        <v>1</v>
      </c>
      <c r="B5" s="407" t="s">
        <v>2</v>
      </c>
      <c r="C5" s="407"/>
      <c r="D5" s="407"/>
      <c r="E5" s="407" t="s">
        <v>6</v>
      </c>
      <c r="F5" s="407"/>
      <c r="G5" s="407"/>
      <c r="H5" s="407"/>
      <c r="I5" s="408" t="s">
        <v>18</v>
      </c>
      <c r="J5" s="407" t="s">
        <v>15</v>
      </c>
    </row>
    <row r="6" spans="1:10" ht="24.75" customHeight="1">
      <c r="A6" s="406"/>
      <c r="B6" s="186" t="s">
        <v>3</v>
      </c>
      <c r="C6" s="186" t="s">
        <v>4</v>
      </c>
      <c r="D6" s="186" t="s">
        <v>16</v>
      </c>
      <c r="E6" s="186" t="s">
        <v>5</v>
      </c>
      <c r="F6" s="186" t="s">
        <v>0</v>
      </c>
      <c r="G6" s="186" t="s">
        <v>4</v>
      </c>
      <c r="H6" s="186" t="s">
        <v>17</v>
      </c>
      <c r="I6" s="406"/>
      <c r="J6" s="407"/>
    </row>
    <row r="7" spans="1:10" ht="24.75" customHeight="1">
      <c r="A7" s="187" t="s">
        <v>187</v>
      </c>
      <c r="B7" s="188"/>
      <c r="C7" s="184">
        <v>905000</v>
      </c>
      <c r="D7" s="184">
        <f>IF(B7&gt;0,905000,0)</f>
        <v>0</v>
      </c>
      <c r="E7" s="188"/>
      <c r="F7" s="188"/>
      <c r="G7" s="189"/>
      <c r="H7" s="184">
        <f>F7*G7</f>
        <v>0</v>
      </c>
      <c r="I7" s="184">
        <f>MIN(D7,H7)</f>
        <v>0</v>
      </c>
      <c r="J7" s="188"/>
    </row>
    <row r="8" spans="1:10" ht="24.75" customHeight="1">
      <c r="A8" s="187" t="s">
        <v>169</v>
      </c>
      <c r="B8" s="188"/>
      <c r="C8" s="184">
        <v>205000</v>
      </c>
      <c r="D8" s="184">
        <f>B8*C8</f>
        <v>0</v>
      </c>
      <c r="E8" s="188"/>
      <c r="F8" s="188"/>
      <c r="G8" s="189"/>
      <c r="H8" s="184">
        <f t="shared" ref="H8:H15" si="0">F8*G8</f>
        <v>0</v>
      </c>
      <c r="I8" s="184">
        <f t="shared" ref="I8:I10" si="1">MIN(D8,H8)</f>
        <v>0</v>
      </c>
      <c r="J8" s="188"/>
    </row>
    <row r="9" spans="1:10" ht="24.75" customHeight="1">
      <c r="A9" s="187" t="s">
        <v>19</v>
      </c>
      <c r="B9" s="188"/>
      <c r="C9" s="184">
        <v>3600</v>
      </c>
      <c r="D9" s="184">
        <f t="shared" ref="D9:D10" si="2">B9*C9</f>
        <v>0</v>
      </c>
      <c r="E9" s="188"/>
      <c r="F9" s="188"/>
      <c r="G9" s="189"/>
      <c r="H9" s="184">
        <f t="shared" si="0"/>
        <v>0</v>
      </c>
      <c r="I9" s="184">
        <f t="shared" si="1"/>
        <v>0</v>
      </c>
      <c r="J9" s="188"/>
    </row>
    <row r="10" spans="1:10" ht="24.75" customHeight="1">
      <c r="A10" s="187" t="s">
        <v>11</v>
      </c>
      <c r="B10" s="188"/>
      <c r="C10" s="184">
        <v>51400</v>
      </c>
      <c r="D10" s="184">
        <f t="shared" si="2"/>
        <v>0</v>
      </c>
      <c r="E10" s="188"/>
      <c r="F10" s="188"/>
      <c r="G10" s="189"/>
      <c r="H10" s="184">
        <f t="shared" si="0"/>
        <v>0</v>
      </c>
      <c r="I10" s="184">
        <f t="shared" si="1"/>
        <v>0</v>
      </c>
      <c r="J10" s="188"/>
    </row>
    <row r="11" spans="1:10" ht="24.75" customHeight="1">
      <c r="A11" s="392" t="s">
        <v>20</v>
      </c>
      <c r="B11" s="395"/>
      <c r="C11" s="398"/>
      <c r="D11" s="398"/>
      <c r="E11" s="188"/>
      <c r="F11" s="188"/>
      <c r="G11" s="189"/>
      <c r="H11" s="184">
        <f t="shared" si="0"/>
        <v>0</v>
      </c>
      <c r="I11" s="401">
        <f>SUM(H11:H15)</f>
        <v>0</v>
      </c>
      <c r="J11" s="188"/>
    </row>
    <row r="12" spans="1:10" ht="24.75" customHeight="1">
      <c r="A12" s="393"/>
      <c r="B12" s="396"/>
      <c r="C12" s="399"/>
      <c r="D12" s="399"/>
      <c r="E12" s="188"/>
      <c r="F12" s="188"/>
      <c r="G12" s="189"/>
      <c r="H12" s="184">
        <f t="shared" si="0"/>
        <v>0</v>
      </c>
      <c r="I12" s="402"/>
      <c r="J12" s="188"/>
    </row>
    <row r="13" spans="1:10" ht="24.75" customHeight="1">
      <c r="A13" s="393"/>
      <c r="B13" s="396"/>
      <c r="C13" s="399"/>
      <c r="D13" s="399"/>
      <c r="E13" s="188"/>
      <c r="F13" s="188"/>
      <c r="G13" s="189"/>
      <c r="H13" s="184">
        <f t="shared" si="0"/>
        <v>0</v>
      </c>
      <c r="I13" s="402"/>
      <c r="J13" s="188"/>
    </row>
    <row r="14" spans="1:10" ht="24.75" customHeight="1">
      <c r="A14" s="393"/>
      <c r="B14" s="396"/>
      <c r="C14" s="399"/>
      <c r="D14" s="399"/>
      <c r="E14" s="188"/>
      <c r="F14" s="188"/>
      <c r="G14" s="188"/>
      <c r="H14" s="184">
        <f t="shared" si="0"/>
        <v>0</v>
      </c>
      <c r="I14" s="402"/>
      <c r="J14" s="188"/>
    </row>
    <row r="15" spans="1:10" ht="24.75" customHeight="1" thickBot="1">
      <c r="A15" s="394"/>
      <c r="B15" s="397"/>
      <c r="C15" s="400"/>
      <c r="D15" s="400"/>
      <c r="E15" s="190"/>
      <c r="F15" s="190"/>
      <c r="G15" s="190"/>
      <c r="H15" s="184">
        <f t="shared" si="0"/>
        <v>0</v>
      </c>
      <c r="I15" s="403"/>
      <c r="J15" s="190"/>
    </row>
    <row r="16" spans="1:10" ht="24.75" customHeight="1" thickTop="1">
      <c r="A16" s="191" t="s">
        <v>14</v>
      </c>
      <c r="B16" s="192"/>
      <c r="C16" s="192"/>
      <c r="D16" s="192"/>
      <c r="E16" s="192"/>
      <c r="F16" s="192"/>
      <c r="G16" s="192"/>
      <c r="H16" s="193">
        <f>SUM(H7:H15)</f>
        <v>0</v>
      </c>
      <c r="I16" s="194">
        <f>SUM(I7:I15)</f>
        <v>0</v>
      </c>
      <c r="J16" s="192"/>
    </row>
  </sheetData>
  <sheetProtection sheet="1" objects="1" scenarios="1"/>
  <mergeCells count="11">
    <mergeCell ref="I3:J3"/>
    <mergeCell ref="A5:A6"/>
    <mergeCell ref="B5:D5"/>
    <mergeCell ref="E5:H5"/>
    <mergeCell ref="I5:I6"/>
    <mergeCell ref="J5:J6"/>
    <mergeCell ref="A11:A15"/>
    <mergeCell ref="B11:B15"/>
    <mergeCell ref="C11:C15"/>
    <mergeCell ref="D11:D15"/>
    <mergeCell ref="I11:I15"/>
  </mergeCells>
  <phoneticPr fontId="2"/>
  <pageMargins left="0.70866141732283472" right="0.70866141732283472" top="0.74803149606299213" bottom="0.74803149606299213" header="0.31496062992125984" footer="0.31496062992125984"/>
  <pageSetup paperSize="9" scale="7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17"/>
  <sheetViews>
    <sheetView workbookViewId="0"/>
  </sheetViews>
  <sheetFormatPr defaultColWidth="9" defaultRowHeight="24.75" customHeight="1"/>
  <cols>
    <col min="1" max="1" width="33.625" style="51" customWidth="1"/>
    <col min="2" max="2" width="15.375" style="51" customWidth="1"/>
    <col min="3" max="3" width="9.125" style="51" customWidth="1"/>
    <col min="4" max="4" width="11.25" style="51" customWidth="1"/>
    <col min="5" max="5" width="15.25" style="51" customWidth="1"/>
    <col min="6" max="6" width="34.875" style="51" customWidth="1"/>
    <col min="7" max="7" width="19.625" style="51" customWidth="1"/>
    <col min="8" max="16384" width="9" style="51"/>
  </cols>
  <sheetData>
    <row r="1" spans="1:7" ht="24.75" customHeight="1">
      <c r="A1" s="51" t="s">
        <v>161</v>
      </c>
    </row>
    <row r="2" spans="1:7" ht="24.75" customHeight="1">
      <c r="A2" s="123" t="s">
        <v>81</v>
      </c>
    </row>
    <row r="3" spans="1:7" ht="24.75" customHeight="1">
      <c r="E3" s="52" t="s">
        <v>83</v>
      </c>
      <c r="F3" s="59"/>
      <c r="G3" s="53"/>
    </row>
    <row r="4" spans="1:7" ht="24.75" customHeight="1">
      <c r="F4" s="58" t="s">
        <v>84</v>
      </c>
    </row>
    <row r="5" spans="1:7" ht="24.75" customHeight="1">
      <c r="A5" s="389" t="s">
        <v>1</v>
      </c>
      <c r="B5" s="388" t="s">
        <v>113</v>
      </c>
      <c r="C5" s="388"/>
      <c r="D5" s="388"/>
      <c r="E5" s="388"/>
      <c r="F5" s="388" t="s">
        <v>15</v>
      </c>
    </row>
    <row r="6" spans="1:7" ht="24.75" customHeight="1">
      <c r="A6" s="390"/>
      <c r="B6" s="108" t="s">
        <v>5</v>
      </c>
      <c r="C6" s="108" t="s">
        <v>0</v>
      </c>
      <c r="D6" s="108" t="s">
        <v>4</v>
      </c>
      <c r="E6" s="108" t="s">
        <v>17</v>
      </c>
      <c r="F6" s="388"/>
    </row>
    <row r="7" spans="1:7" ht="24.75" customHeight="1">
      <c r="A7" s="54" t="s">
        <v>21</v>
      </c>
      <c r="B7" s="60"/>
      <c r="C7" s="60"/>
      <c r="D7" s="61"/>
      <c r="E7" s="57">
        <f>C7*D7</f>
        <v>0</v>
      </c>
      <c r="F7" s="60"/>
    </row>
    <row r="8" spans="1:7" ht="24.75" customHeight="1">
      <c r="A8" s="54" t="s">
        <v>155</v>
      </c>
      <c r="B8" s="60"/>
      <c r="C8" s="60"/>
      <c r="D8" s="61"/>
      <c r="E8" s="57">
        <f t="shared" ref="E8:E15" si="0">C8*D8</f>
        <v>0</v>
      </c>
      <c r="F8" s="60"/>
    </row>
    <row r="9" spans="1:7" ht="24.75" customHeight="1">
      <c r="A9" s="54" t="s">
        <v>22</v>
      </c>
      <c r="B9" s="60"/>
      <c r="C9" s="60"/>
      <c r="D9" s="61"/>
      <c r="E9" s="57">
        <f t="shared" si="0"/>
        <v>0</v>
      </c>
      <c r="F9" s="60"/>
    </row>
    <row r="10" spans="1:7" ht="24.75" customHeight="1">
      <c r="A10" s="63" t="s">
        <v>190</v>
      </c>
      <c r="B10" s="60"/>
      <c r="C10" s="60"/>
      <c r="D10" s="61"/>
      <c r="E10" s="57">
        <f t="shared" si="0"/>
        <v>0</v>
      </c>
      <c r="F10" s="60"/>
    </row>
    <row r="11" spans="1:7" ht="24.75" customHeight="1">
      <c r="A11" s="63"/>
      <c r="B11" s="60"/>
      <c r="C11" s="60"/>
      <c r="D11" s="61"/>
      <c r="E11" s="57">
        <f t="shared" si="0"/>
        <v>0</v>
      </c>
      <c r="F11" s="60"/>
    </row>
    <row r="12" spans="1:7" ht="24.75" customHeight="1">
      <c r="A12" s="63"/>
      <c r="B12" s="60"/>
      <c r="C12" s="60"/>
      <c r="D12" s="61"/>
      <c r="E12" s="57">
        <f t="shared" si="0"/>
        <v>0</v>
      </c>
      <c r="F12" s="60"/>
    </row>
    <row r="13" spans="1:7" ht="24.75" customHeight="1">
      <c r="A13" s="63"/>
      <c r="B13" s="60"/>
      <c r="C13" s="60"/>
      <c r="D13" s="61"/>
      <c r="E13" s="57">
        <f t="shared" si="0"/>
        <v>0</v>
      </c>
      <c r="F13" s="60"/>
    </row>
    <row r="14" spans="1:7" ht="24.75" customHeight="1">
      <c r="A14" s="63"/>
      <c r="B14" s="60"/>
      <c r="C14" s="60"/>
      <c r="D14" s="60"/>
      <c r="E14" s="57">
        <f t="shared" si="0"/>
        <v>0</v>
      </c>
      <c r="F14" s="60"/>
    </row>
    <row r="15" spans="1:7" ht="24.75" customHeight="1" thickBot="1">
      <c r="A15" s="64"/>
      <c r="B15" s="62"/>
      <c r="C15" s="62"/>
      <c r="D15" s="62"/>
      <c r="E15" s="57">
        <f t="shared" si="0"/>
        <v>0</v>
      </c>
      <c r="F15" s="62"/>
    </row>
    <row r="16" spans="1:7" ht="24.75" customHeight="1" thickTop="1">
      <c r="A16" s="55" t="s">
        <v>14</v>
      </c>
      <c r="B16" s="56"/>
      <c r="C16" s="56"/>
      <c r="D16" s="56"/>
      <c r="E16" s="112">
        <f>SUM(E7:E15)</f>
        <v>0</v>
      </c>
      <c r="F16" s="56"/>
    </row>
    <row r="17" spans="1:1" ht="24.75" customHeight="1">
      <c r="A17" s="51" t="s">
        <v>191</v>
      </c>
    </row>
  </sheetData>
  <mergeCells count="3">
    <mergeCell ref="A5:A6"/>
    <mergeCell ref="B5:E5"/>
    <mergeCell ref="F5:F6"/>
  </mergeCells>
  <phoneticPr fontId="2"/>
  <pageMargins left="0.70866141732283472" right="0.70866141732283472" top="0.74803149606299213" bottom="0.74803149606299213"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26"/>
  <sheetViews>
    <sheetView zoomScale="80" zoomScaleNormal="80" workbookViewId="0"/>
  </sheetViews>
  <sheetFormatPr defaultColWidth="8.875" defaultRowHeight="24.75" customHeight="1"/>
  <cols>
    <col min="1" max="1" width="8.875" style="65"/>
    <col min="2" max="2" width="16.75" style="65" customWidth="1"/>
    <col min="3" max="3" width="31.625" style="65" customWidth="1"/>
    <col min="4" max="4" width="39.375" style="65" customWidth="1"/>
    <col min="5" max="16384" width="8.875" style="65"/>
  </cols>
  <sheetData>
    <row r="1" spans="1:4" ht="24.75" customHeight="1">
      <c r="A1" s="51" t="s">
        <v>162</v>
      </c>
    </row>
    <row r="2" spans="1:4" ht="24.75" customHeight="1">
      <c r="A2" s="124" t="s">
        <v>143</v>
      </c>
    </row>
    <row r="3" spans="1:4" ht="24.75" customHeight="1">
      <c r="C3" s="52" t="s">
        <v>82</v>
      </c>
      <c r="D3" s="59"/>
    </row>
    <row r="4" spans="1:4" ht="24.75" customHeight="1">
      <c r="D4" s="72" t="s">
        <v>112</v>
      </c>
    </row>
    <row r="5" spans="1:4" ht="24.75" customHeight="1">
      <c r="A5" s="285" t="s">
        <v>23</v>
      </c>
      <c r="B5" s="285"/>
      <c r="C5" s="111" t="s">
        <v>114</v>
      </c>
      <c r="D5" s="80" t="s">
        <v>15</v>
      </c>
    </row>
    <row r="6" spans="1:4" ht="24.75" customHeight="1">
      <c r="A6" s="286" t="s">
        <v>92</v>
      </c>
      <c r="B6" s="287"/>
      <c r="C6" s="76"/>
      <c r="D6" s="81"/>
    </row>
    <row r="7" spans="1:4" ht="24.75" customHeight="1">
      <c r="A7" s="286" t="s">
        <v>93</v>
      </c>
      <c r="B7" s="287"/>
      <c r="C7" s="76"/>
      <c r="D7" s="77"/>
    </row>
    <row r="8" spans="1:4" ht="24.75" customHeight="1">
      <c r="A8" s="286" t="s">
        <v>94</v>
      </c>
      <c r="B8" s="287"/>
      <c r="C8" s="76"/>
      <c r="D8" s="77"/>
    </row>
    <row r="9" spans="1:4" ht="24.75" customHeight="1">
      <c r="A9" s="409" t="s">
        <v>229</v>
      </c>
      <c r="B9" s="410"/>
      <c r="C9" s="76"/>
      <c r="D9" s="77"/>
    </row>
    <row r="10" spans="1:4" ht="24.75" customHeight="1">
      <c r="A10" s="411" t="s">
        <v>230</v>
      </c>
      <c r="B10" s="410"/>
      <c r="C10" s="76"/>
      <c r="D10" s="77"/>
    </row>
    <row r="11" spans="1:4" ht="24.75" customHeight="1">
      <c r="A11" s="286" t="s">
        <v>95</v>
      </c>
      <c r="B11" s="287"/>
      <c r="C11" s="76"/>
      <c r="D11" s="77"/>
    </row>
    <row r="12" spans="1:4" ht="24.75" customHeight="1">
      <c r="A12" s="286" t="s">
        <v>96</v>
      </c>
      <c r="B12" s="287"/>
      <c r="C12" s="76"/>
      <c r="D12" s="77"/>
    </row>
    <row r="13" spans="1:4" ht="24.75" customHeight="1">
      <c r="A13" s="290" t="s">
        <v>97</v>
      </c>
      <c r="B13" s="67" t="s">
        <v>98</v>
      </c>
      <c r="C13" s="78"/>
      <c r="D13" s="77"/>
    </row>
    <row r="14" spans="1:4" ht="24.75" customHeight="1">
      <c r="A14" s="291"/>
      <c r="B14" s="68" t="s">
        <v>99</v>
      </c>
      <c r="C14" s="78"/>
      <c r="D14" s="77"/>
    </row>
    <row r="15" spans="1:4" ht="24.75" customHeight="1">
      <c r="A15" s="291"/>
      <c r="B15" s="68" t="s">
        <v>100</v>
      </c>
      <c r="C15" s="78"/>
      <c r="D15" s="77"/>
    </row>
    <row r="16" spans="1:4" ht="24.75" customHeight="1">
      <c r="A16" s="291"/>
      <c r="B16" s="68" t="s">
        <v>101</v>
      </c>
      <c r="C16" s="78"/>
      <c r="D16" s="77"/>
    </row>
    <row r="17" spans="1:4" ht="24.75" customHeight="1">
      <c r="A17" s="291"/>
      <c r="B17" s="68" t="s">
        <v>102</v>
      </c>
      <c r="C17" s="78"/>
      <c r="D17" s="77"/>
    </row>
    <row r="18" spans="1:4" ht="24.75" customHeight="1">
      <c r="A18" s="292"/>
      <c r="B18" s="67" t="s">
        <v>103</v>
      </c>
      <c r="C18" s="78"/>
      <c r="D18" s="77"/>
    </row>
    <row r="19" spans="1:4" ht="24.75" customHeight="1">
      <c r="A19" s="290" t="s">
        <v>104</v>
      </c>
      <c r="B19" s="69" t="s">
        <v>105</v>
      </c>
      <c r="C19" s="78"/>
      <c r="D19" s="77"/>
    </row>
    <row r="20" spans="1:4" ht="24.75" customHeight="1">
      <c r="A20" s="291"/>
      <c r="B20" s="69" t="s">
        <v>106</v>
      </c>
      <c r="C20" s="78"/>
      <c r="D20" s="77"/>
    </row>
    <row r="21" spans="1:4" ht="24.75" customHeight="1">
      <c r="A21" s="292"/>
      <c r="B21" s="69" t="s">
        <v>107</v>
      </c>
      <c r="C21" s="78"/>
      <c r="D21" s="77"/>
    </row>
    <row r="22" spans="1:4" ht="24.75" customHeight="1">
      <c r="A22" s="286" t="s">
        <v>108</v>
      </c>
      <c r="B22" s="287"/>
      <c r="C22" s="78"/>
      <c r="D22" s="77"/>
    </row>
    <row r="23" spans="1:4" ht="24.75" customHeight="1">
      <c r="A23" s="286" t="s">
        <v>109</v>
      </c>
      <c r="B23" s="287"/>
      <c r="C23" s="78"/>
      <c r="D23" s="77"/>
    </row>
    <row r="24" spans="1:4" ht="24.75" customHeight="1">
      <c r="A24" s="70" t="s">
        <v>110</v>
      </c>
      <c r="B24" s="69"/>
      <c r="C24" s="78"/>
      <c r="D24" s="78"/>
    </row>
    <row r="25" spans="1:4" ht="24.75" customHeight="1" thickBot="1">
      <c r="A25" s="286" t="s">
        <v>111</v>
      </c>
      <c r="B25" s="287"/>
      <c r="C25" s="78"/>
      <c r="D25" s="78"/>
    </row>
    <row r="26" spans="1:4" ht="24.75" customHeight="1" thickTop="1">
      <c r="A26" s="288" t="s">
        <v>14</v>
      </c>
      <c r="B26" s="289"/>
      <c r="C26" s="114">
        <f>SUM(C6:C25)</f>
        <v>0</v>
      </c>
      <c r="D26" s="71"/>
    </row>
  </sheetData>
  <mergeCells count="14">
    <mergeCell ref="A26:B26"/>
    <mergeCell ref="A8:B8"/>
    <mergeCell ref="A11:B11"/>
    <mergeCell ref="A12:B12"/>
    <mergeCell ref="A13:A18"/>
    <mergeCell ref="A19:A21"/>
    <mergeCell ref="A22:B22"/>
    <mergeCell ref="A9:B9"/>
    <mergeCell ref="A10:B10"/>
    <mergeCell ref="A5:B5"/>
    <mergeCell ref="A6:B6"/>
    <mergeCell ref="A7:B7"/>
    <mergeCell ref="A23:B23"/>
    <mergeCell ref="A25:B25"/>
  </mergeCells>
  <phoneticPr fontId="2"/>
  <pageMargins left="0.70866141732283472" right="0.70866141732283472" top="0.74803149606299213" bottom="0.74803149606299213" header="0.31496062992125984" footer="0.31496062992125984"/>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17"/>
  <sheetViews>
    <sheetView zoomScale="70" zoomScaleNormal="70" workbookViewId="0">
      <selection activeCell="F22" sqref="F22"/>
    </sheetView>
  </sheetViews>
  <sheetFormatPr defaultColWidth="9" defaultRowHeight="24.75" customHeight="1"/>
  <cols>
    <col min="1" max="1" width="19.375" style="83" customWidth="1"/>
    <col min="2" max="3" width="11.125" style="83" customWidth="1"/>
    <col min="4" max="4" width="11.25" style="83" customWidth="1"/>
    <col min="5" max="5" width="13.875" style="83" customWidth="1"/>
    <col min="6" max="6" width="21" style="83" customWidth="1"/>
    <col min="7" max="7" width="14.25" style="83" customWidth="1"/>
    <col min="8" max="8" width="19.625" style="83" customWidth="1"/>
    <col min="9" max="16384" width="9" style="83"/>
  </cols>
  <sheetData>
    <row r="1" spans="1:8" ht="24.75" customHeight="1">
      <c r="A1" s="51" t="s">
        <v>163</v>
      </c>
    </row>
    <row r="2" spans="1:8" ht="24.75" customHeight="1">
      <c r="A2" s="82" t="s">
        <v>144</v>
      </c>
    </row>
    <row r="3" spans="1:8" ht="24.75" customHeight="1">
      <c r="F3" s="52" t="s">
        <v>82</v>
      </c>
      <c r="G3" s="302"/>
      <c r="H3" s="302"/>
    </row>
    <row r="4" spans="1:8" ht="24.75" customHeight="1">
      <c r="A4" s="247" t="s">
        <v>266</v>
      </c>
      <c r="G4" s="84"/>
      <c r="H4" s="248" t="s">
        <v>84</v>
      </c>
    </row>
    <row r="5" spans="1:8" ht="24.75" customHeight="1">
      <c r="A5" s="314" t="s">
        <v>137</v>
      </c>
      <c r="B5" s="322" t="s">
        <v>2</v>
      </c>
      <c r="C5" s="412"/>
      <c r="D5" s="412"/>
      <c r="E5" s="413"/>
      <c r="F5" s="101" t="s">
        <v>138</v>
      </c>
      <c r="G5" s="345" t="s">
        <v>18</v>
      </c>
      <c r="H5" s="314" t="s">
        <v>15</v>
      </c>
    </row>
    <row r="6" spans="1:8" ht="24.75" customHeight="1">
      <c r="A6" s="314"/>
      <c r="B6" s="86" t="s">
        <v>139</v>
      </c>
      <c r="C6" s="86" t="s">
        <v>140</v>
      </c>
      <c r="D6" s="86" t="s">
        <v>4</v>
      </c>
      <c r="E6" s="86" t="s">
        <v>16</v>
      </c>
      <c r="F6" s="86" t="s">
        <v>17</v>
      </c>
      <c r="G6" s="346"/>
      <c r="H6" s="314"/>
    </row>
    <row r="7" spans="1:8" ht="24.75" customHeight="1">
      <c r="A7" s="87" t="s">
        <v>72</v>
      </c>
      <c r="B7" s="98"/>
      <c r="C7" s="97"/>
      <c r="D7" s="88">
        <v>7550</v>
      </c>
      <c r="E7" s="88">
        <f>B7*C7*D7</f>
        <v>0</v>
      </c>
      <c r="F7" s="99"/>
      <c r="G7" s="88">
        <f>MIN(E7,F7)</f>
        <v>0</v>
      </c>
      <c r="H7" s="98"/>
    </row>
    <row r="8" spans="1:8" ht="31.5" customHeight="1" thickBot="1">
      <c r="A8" s="102" t="s">
        <v>141</v>
      </c>
      <c r="B8" s="105"/>
      <c r="C8" s="97"/>
      <c r="D8" s="88">
        <v>2760</v>
      </c>
      <c r="E8" s="88">
        <f>B8*C8*D8</f>
        <v>0</v>
      </c>
      <c r="F8" s="99"/>
      <c r="G8" s="88">
        <f>MIN(E8,F8)</f>
        <v>0</v>
      </c>
      <c r="H8" s="98"/>
    </row>
    <row r="9" spans="1:8" ht="24.75" customHeight="1" thickTop="1">
      <c r="A9" s="103" t="s">
        <v>248</v>
      </c>
      <c r="B9" s="104"/>
      <c r="C9" s="89"/>
      <c r="D9" s="89"/>
      <c r="E9" s="89"/>
      <c r="F9" s="195">
        <f>SUM(F7:F8)</f>
        <v>0</v>
      </c>
      <c r="G9" s="113">
        <f>SUM(G7:G8)</f>
        <v>0</v>
      </c>
      <c r="H9" s="89"/>
    </row>
    <row r="10" spans="1:8" ht="24.75" customHeight="1">
      <c r="A10" s="247" t="s">
        <v>267</v>
      </c>
      <c r="G10" s="84"/>
      <c r="H10" s="248" t="s">
        <v>84</v>
      </c>
    </row>
    <row r="11" spans="1:8" ht="24.75" customHeight="1">
      <c r="A11" s="314" t="s">
        <v>137</v>
      </c>
      <c r="B11" s="322" t="s">
        <v>2</v>
      </c>
      <c r="C11" s="412"/>
      <c r="D11" s="412"/>
      <c r="E11" s="413"/>
      <c r="F11" s="245" t="s">
        <v>138</v>
      </c>
      <c r="G11" s="345" t="s">
        <v>18</v>
      </c>
      <c r="H11" s="314" t="s">
        <v>15</v>
      </c>
    </row>
    <row r="12" spans="1:8" ht="24.75" customHeight="1">
      <c r="A12" s="314"/>
      <c r="B12" s="244" t="s">
        <v>139</v>
      </c>
      <c r="C12" s="244" t="s">
        <v>140</v>
      </c>
      <c r="D12" s="244" t="s">
        <v>4</v>
      </c>
      <c r="E12" s="244" t="s">
        <v>16</v>
      </c>
      <c r="F12" s="244" t="s">
        <v>17</v>
      </c>
      <c r="G12" s="346"/>
      <c r="H12" s="314"/>
    </row>
    <row r="13" spans="1:8" ht="24.75" customHeight="1">
      <c r="A13" s="87" t="s">
        <v>72</v>
      </c>
      <c r="B13" s="98"/>
      <c r="C13" s="97"/>
      <c r="D13" s="88">
        <v>15100</v>
      </c>
      <c r="E13" s="88">
        <f>B13*C13*D13</f>
        <v>0</v>
      </c>
      <c r="F13" s="99"/>
      <c r="G13" s="88">
        <f>MIN(E13,F13)</f>
        <v>0</v>
      </c>
      <c r="H13" s="98"/>
    </row>
    <row r="14" spans="1:8" ht="31.5" customHeight="1" thickBot="1">
      <c r="A14" s="102" t="s">
        <v>141</v>
      </c>
      <c r="B14" s="105"/>
      <c r="C14" s="97"/>
      <c r="D14" s="88">
        <v>5520</v>
      </c>
      <c r="E14" s="88">
        <f>B14*C14*D14</f>
        <v>0</v>
      </c>
      <c r="F14" s="99"/>
      <c r="G14" s="88">
        <f>MIN(E14,F14)</f>
        <v>0</v>
      </c>
      <c r="H14" s="98"/>
    </row>
    <row r="15" spans="1:8" ht="24.75" customHeight="1" thickTop="1">
      <c r="A15" s="103" t="s">
        <v>248</v>
      </c>
      <c r="B15" s="243"/>
      <c r="C15" s="89"/>
      <c r="D15" s="89"/>
      <c r="E15" s="89"/>
      <c r="F15" s="195">
        <f>SUM(F13:F14)</f>
        <v>0</v>
      </c>
      <c r="G15" s="113">
        <f>SUM(G13:G14)</f>
        <v>0</v>
      </c>
      <c r="H15" s="89"/>
    </row>
    <row r="16" spans="1:8" ht="24.75" customHeight="1" thickBot="1"/>
    <row r="17" spans="1:8" ht="24.75" customHeight="1" thickTop="1">
      <c r="A17" s="103" t="s">
        <v>14</v>
      </c>
      <c r="B17" s="251">
        <f>SUM(B9,B15)</f>
        <v>0</v>
      </c>
      <c r="C17" s="89"/>
      <c r="D17" s="89"/>
      <c r="E17" s="89"/>
      <c r="F17" s="251">
        <f>SUM(F9,F15)</f>
        <v>0</v>
      </c>
      <c r="G17" s="113">
        <f>SUM(G9,G15)</f>
        <v>0</v>
      </c>
      <c r="H17" s="89"/>
    </row>
  </sheetData>
  <mergeCells count="9">
    <mergeCell ref="A11:A12"/>
    <mergeCell ref="B11:E11"/>
    <mergeCell ref="G11:G12"/>
    <mergeCell ref="H11:H12"/>
    <mergeCell ref="G3:H3"/>
    <mergeCell ref="A5:A6"/>
    <mergeCell ref="B5:E5"/>
    <mergeCell ref="G5:G6"/>
    <mergeCell ref="H5:H6"/>
  </mergeCells>
  <phoneticPr fontId="2"/>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別紙２</vt:lpstr>
      <vt:lpstr>別紙３</vt:lpstr>
      <vt:lpstr>(1)</vt:lpstr>
      <vt:lpstr>(2)</vt:lpstr>
      <vt:lpstr>(3)</vt:lpstr>
      <vt:lpstr>(4)</vt:lpstr>
      <vt:lpstr>(5)</vt:lpstr>
      <vt:lpstr>(6)</vt:lpstr>
      <vt:lpstr>(7)</vt:lpstr>
      <vt:lpstr>(８)</vt:lpstr>
      <vt:lpstr>(９)</vt:lpstr>
      <vt:lpstr>(10)</vt:lpstr>
      <vt:lpstr>（11）</vt:lpstr>
      <vt:lpstr>(12)</vt:lpstr>
      <vt:lpstr>(13)</vt:lpstr>
      <vt:lpstr>'(12)'!Print_Area</vt:lpstr>
      <vt:lpstr>'(９)'!Print_Area</vt:lpstr>
      <vt:lpstr>別紙３!Print_Area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2020-10-26T09:06:34Z</cp:lastPrinted>
  <dcterms:created xsi:type="dcterms:W3CDTF">2020-06-03T01:56:50Z</dcterms:created>
  <dcterms:modified xsi:type="dcterms:W3CDTF">2021-01-14T11:58:36Z</dcterms:modified>
</cp:coreProperties>
</file>